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№5'!$10:$10</definedName>
    <definedName name="_xlnm.Print_Area" localSheetId="0">'Приложение №5'!$G$1:$L$308</definedName>
  </definedNames>
  <calcPr calcId="125725"/>
</workbook>
</file>

<file path=xl/calcChain.xml><?xml version="1.0" encoding="utf-8"?>
<calcChain xmlns="http://schemas.openxmlformats.org/spreadsheetml/2006/main">
  <c r="K218" i="2"/>
  <c r="L130"/>
  <c r="K130"/>
  <c r="L157" l="1"/>
  <c r="K157"/>
  <c r="K215" l="1"/>
  <c r="K214" s="1"/>
  <c r="L215"/>
  <c r="L214" s="1"/>
  <c r="L165"/>
  <c r="K165"/>
  <c r="L163"/>
  <c r="K163"/>
  <c r="L161"/>
  <c r="K161"/>
  <c r="L159"/>
  <c r="K159"/>
  <c r="L155"/>
  <c r="K155"/>
  <c r="L153"/>
  <c r="K153"/>
  <c r="L151"/>
  <c r="K151"/>
  <c r="L148"/>
  <c r="K148"/>
  <c r="L145"/>
  <c r="K145"/>
  <c r="L143"/>
  <c r="K143"/>
  <c r="L141"/>
  <c r="K141"/>
  <c r="L139"/>
  <c r="K139"/>
  <c r="L137"/>
  <c r="L136" s="1"/>
  <c r="K137"/>
  <c r="K168"/>
  <c r="K136" l="1"/>
  <c r="L34"/>
  <c r="L33" s="1"/>
  <c r="L32" s="1"/>
  <c r="K34"/>
  <c r="K33" s="1"/>
  <c r="K32" s="1"/>
  <c r="L241" l="1"/>
  <c r="K241"/>
  <c r="L239"/>
  <c r="K239"/>
  <c r="L236"/>
  <c r="K236"/>
  <c r="L233"/>
  <c r="L232" s="1"/>
  <c r="K233"/>
  <c r="K232" s="1"/>
  <c r="L228"/>
  <c r="K228"/>
  <c r="L225"/>
  <c r="K225"/>
  <c r="L196"/>
  <c r="L195" s="1"/>
  <c r="K196"/>
  <c r="K195" s="1"/>
  <c r="L193"/>
  <c r="K193"/>
  <c r="L191"/>
  <c r="K191"/>
  <c r="L188"/>
  <c r="K188"/>
  <c r="L186"/>
  <c r="K186"/>
  <c r="L184"/>
  <c r="K184"/>
  <c r="L182"/>
  <c r="K182"/>
  <c r="L178"/>
  <c r="K178"/>
  <c r="L173"/>
  <c r="K173"/>
  <c r="L170"/>
  <c r="K170"/>
  <c r="K167" s="1"/>
  <c r="L168"/>
  <c r="L118"/>
  <c r="K118"/>
  <c r="L115"/>
  <c r="K115"/>
  <c r="L61"/>
  <c r="K61"/>
  <c r="L65"/>
  <c r="K65"/>
  <c r="L69"/>
  <c r="K69"/>
  <c r="L299"/>
  <c r="K299"/>
  <c r="L71"/>
  <c r="K71"/>
  <c r="L67"/>
  <c r="K67"/>
  <c r="L63"/>
  <c r="K63"/>
  <c r="L279"/>
  <c r="K279"/>
  <c r="L277"/>
  <c r="K277"/>
  <c r="L275"/>
  <c r="K275"/>
  <c r="L273"/>
  <c r="K273"/>
  <c r="L270"/>
  <c r="K270"/>
  <c r="L268"/>
  <c r="K268"/>
  <c r="L112"/>
  <c r="K112"/>
  <c r="K24"/>
  <c r="L301"/>
  <c r="K301"/>
  <c r="L297"/>
  <c r="K297"/>
  <c r="L293"/>
  <c r="L292" s="1"/>
  <c r="L291" s="1"/>
  <c r="K293"/>
  <c r="K292" s="1"/>
  <c r="K291" s="1"/>
  <c r="L289"/>
  <c r="L288" s="1"/>
  <c r="L287" s="1"/>
  <c r="K289"/>
  <c r="K288" s="1"/>
  <c r="K287" s="1"/>
  <c r="L245"/>
  <c r="L244" s="1"/>
  <c r="L243" s="1"/>
  <c r="K245"/>
  <c r="K244" s="1"/>
  <c r="K243" s="1"/>
  <c r="L212"/>
  <c r="K212"/>
  <c r="L210"/>
  <c r="K210"/>
  <c r="L127"/>
  <c r="K127"/>
  <c r="L125"/>
  <c r="K125"/>
  <c r="L90"/>
  <c r="L89" s="1"/>
  <c r="L88" s="1"/>
  <c r="L87" s="1"/>
  <c r="K90"/>
  <c r="K89" s="1"/>
  <c r="K88" s="1"/>
  <c r="K87" s="1"/>
  <c r="L77"/>
  <c r="K77"/>
  <c r="L75"/>
  <c r="K75"/>
  <c r="L30"/>
  <c r="L29" s="1"/>
  <c r="L28" s="1"/>
  <c r="L27" s="1"/>
  <c r="K30"/>
  <c r="K29" s="1"/>
  <c r="K28" s="1"/>
  <c r="K27" s="1"/>
  <c r="K110"/>
  <c r="L110"/>
  <c r="K60" l="1"/>
  <c r="K59" s="1"/>
  <c r="L60"/>
  <c r="L59" s="1"/>
  <c r="L167"/>
  <c r="L181"/>
  <c r="K296"/>
  <c r="K295" s="1"/>
  <c r="K286" s="1"/>
  <c r="K224"/>
  <c r="K235"/>
  <c r="L296"/>
  <c r="L295" s="1"/>
  <c r="L286" s="1"/>
  <c r="L235"/>
  <c r="K181"/>
  <c r="L224"/>
  <c r="K267"/>
  <c r="K266" s="1"/>
  <c r="L267"/>
  <c r="L266" s="1"/>
  <c r="L209"/>
  <c r="K124"/>
  <c r="K123" s="1"/>
  <c r="K122" s="1"/>
  <c r="K209"/>
  <c r="L124"/>
  <c r="L123" s="1"/>
  <c r="L122" s="1"/>
  <c r="L74"/>
  <c r="L73" s="1"/>
  <c r="K74"/>
  <c r="K73" s="1"/>
  <c r="K207" l="1"/>
  <c r="K208"/>
  <c r="L207"/>
  <c r="L208"/>
  <c r="L58"/>
  <c r="L223"/>
  <c r="K223"/>
  <c r="K58"/>
  <c r="L99"/>
  <c r="K99"/>
  <c r="L97"/>
  <c r="K97"/>
  <c r="L94"/>
  <c r="K94"/>
  <c r="L85"/>
  <c r="L84" s="1"/>
  <c r="K85"/>
  <c r="K84" s="1"/>
  <c r="L82"/>
  <c r="L81" s="1"/>
  <c r="K82"/>
  <c r="K81" s="1"/>
  <c r="L46"/>
  <c r="L45" s="1"/>
  <c r="K46"/>
  <c r="K45" s="1"/>
  <c r="L43"/>
  <c r="L41" s="1"/>
  <c r="K43"/>
  <c r="K42" s="1"/>
  <c r="L39"/>
  <c r="L38" s="1"/>
  <c r="L37" s="1"/>
  <c r="K39"/>
  <c r="K38" s="1"/>
  <c r="K37" s="1"/>
  <c r="L24"/>
  <c r="L23" s="1"/>
  <c r="K23"/>
  <c r="K80" l="1"/>
  <c r="K79" s="1"/>
  <c r="L80"/>
  <c r="L79" s="1"/>
  <c r="K41"/>
  <c r="K36" s="1"/>
  <c r="L36"/>
  <c r="L42"/>
  <c r="L108" l="1"/>
  <c r="K108"/>
  <c r="L264"/>
  <c r="L263" s="1"/>
  <c r="L262" s="1"/>
  <c r="K264"/>
  <c r="K263" s="1"/>
  <c r="K262" s="1"/>
  <c r="L261" l="1"/>
  <c r="K261"/>
  <c r="L251"/>
  <c r="K251"/>
  <c r="L51" l="1"/>
  <c r="L50" s="1"/>
  <c r="L49" s="1"/>
  <c r="L48" s="1"/>
  <c r="K51"/>
  <c r="K50" s="1"/>
  <c r="K49" s="1"/>
  <c r="K48" s="1"/>
  <c r="L101"/>
  <c r="K101"/>
  <c r="L259"/>
  <c r="L258" s="1"/>
  <c r="L257" s="1"/>
  <c r="K259"/>
  <c r="K258" s="1"/>
  <c r="K257" s="1"/>
  <c r="L255"/>
  <c r="L254" s="1"/>
  <c r="L253" s="1"/>
  <c r="K255"/>
  <c r="K254" s="1"/>
  <c r="K253" s="1"/>
  <c r="L250"/>
  <c r="L249" s="1"/>
  <c r="K250"/>
  <c r="K249" s="1"/>
  <c r="L248" l="1"/>
  <c r="K248"/>
  <c r="K304" l="1"/>
  <c r="K303" s="1"/>
  <c r="L304"/>
  <c r="L303" s="1"/>
  <c r="K284"/>
  <c r="K283" s="1"/>
  <c r="K282" s="1"/>
  <c r="K281" s="1"/>
  <c r="L284"/>
  <c r="L283" s="1"/>
  <c r="L282" s="1"/>
  <c r="L281" s="1"/>
  <c r="L201"/>
  <c r="L200" s="1"/>
  <c r="K201"/>
  <c r="K200" s="1"/>
  <c r="K199" l="1"/>
  <c r="L199"/>
  <c r="L135"/>
  <c r="K135" l="1"/>
  <c r="K134" s="1"/>
  <c r="L247"/>
  <c r="K247"/>
  <c r="K222"/>
  <c r="L222"/>
  <c r="K198" l="1"/>
  <c r="K204"/>
  <c r="K203" s="1"/>
  <c r="L204"/>
  <c r="L203" s="1"/>
  <c r="L22"/>
  <c r="K22"/>
  <c r="K20"/>
  <c r="K19" s="1"/>
  <c r="K18" s="1"/>
  <c r="L20"/>
  <c r="L19" s="1"/>
  <c r="L18" s="1"/>
  <c r="K56"/>
  <c r="K54" s="1"/>
  <c r="K53" s="1"/>
  <c r="L56"/>
  <c r="L55" s="1"/>
  <c r="L15"/>
  <c r="L14" s="1"/>
  <c r="K15"/>
  <c r="K14" s="1"/>
  <c r="K13" s="1"/>
  <c r="K12" s="1"/>
  <c r="L198" l="1"/>
  <c r="K55"/>
  <c r="K17"/>
  <c r="L17"/>
  <c r="L54"/>
  <c r="L53" s="1"/>
  <c r="L13"/>
  <c r="L12" s="1"/>
  <c r="L106" l="1"/>
  <c r="K106"/>
  <c r="L104"/>
  <c r="K104"/>
  <c r="L93" l="1"/>
  <c r="L92" s="1"/>
  <c r="L11" s="1"/>
  <c r="K93"/>
  <c r="K92" s="1"/>
  <c r="K11" s="1"/>
  <c r="L134"/>
  <c r="K217" l="1"/>
  <c r="K206" s="1"/>
  <c r="K129"/>
  <c r="K121" s="1"/>
  <c r="K221" l="1"/>
  <c r="K133"/>
  <c r="K306" l="1"/>
  <c r="K308" s="1"/>
  <c r="L221" l="1"/>
  <c r="L218" l="1"/>
  <c r="L217" s="1"/>
  <c r="L206" s="1"/>
  <c r="L133" l="1"/>
  <c r="L129"/>
  <c r="L121" s="1"/>
  <c r="L306" l="1"/>
  <c r="L308" s="1"/>
</calcChain>
</file>

<file path=xl/sharedStrings.xml><?xml version="1.0" encoding="utf-8"?>
<sst xmlns="http://schemas.openxmlformats.org/spreadsheetml/2006/main" count="625" uniqueCount="372">
  <si>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</si>
  <si>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</si>
  <si>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</si>
  <si>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</si>
  <si>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</si>
  <si>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</si>
  <si>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</si>
  <si>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</si>
  <si>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1210000</t>
  </si>
  <si>
    <t>1200000</t>
  </si>
  <si>
    <t>0837143</t>
  </si>
  <si>
    <t>0817140</t>
  </si>
  <si>
    <t>0810000</t>
  </si>
  <si>
    <t>0800000</t>
  </si>
  <si>
    <t>0317089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</si>
  <si>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</si>
  <si>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</si>
  <si>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</si>
  <si>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</si>
  <si>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</si>
  <si>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</si>
  <si>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</si>
  <si>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</si>
  <si>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</si>
  <si>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</si>
  <si>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</si>
  <si>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</si>
  <si>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</si>
  <si>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</si>
  <si>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</si>
  <si>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</si>
  <si>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</si>
  <si>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</si>
  <si>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</si>
  <si>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</si>
  <si>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</si>
  <si>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</si>
  <si>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</si>
  <si>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</si>
  <si>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</si>
  <si>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</si>
  <si>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</si>
  <si>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</si>
  <si>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</si>
  <si>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</si>
  <si>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</si>
  <si>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</si>
  <si>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</si>
  <si>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</si>
  <si>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</si>
  <si>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</si>
  <si>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</si>
  <si>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</si>
  <si>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</si>
  <si>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</si>
  <si>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</si>
  <si>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</si>
  <si>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Расходы на обеспечение бесплатным питанием обучающихся муниципальных образовательных организаций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</si>
  <si>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</si>
  <si>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</si>
  <si>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</si>
  <si>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</si>
  <si>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</si>
  <si>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</si>
  <si>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</si>
  <si>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</si>
  <si>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</si>
  <si>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</si>
  <si>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</si>
  <si>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</si>
  <si>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</si>
  <si>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</si>
  <si>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</si>
  <si>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</si>
  <si>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</si>
  <si>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</si>
  <si>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</si>
  <si>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</si>
  <si>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</si>
  <si>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</si>
  <si>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</si>
  <si>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</si>
  <si>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</si>
  <si>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</si>
  <si>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</si>
  <si>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</si>
  <si>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</si>
  <si>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</si>
  <si>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</si>
  <si>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</si>
  <si>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</si>
  <si>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</si>
  <si>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</si>
  <si>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t>14.2.00.00000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</si>
  <si>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</si>
  <si>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</si>
  <si>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</si>
  <si>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</si>
  <si>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</si>
  <si>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</si>
  <si>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</si>
  <si>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</si>
  <si>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</si>
  <si>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</si>
  <si>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</si>
  <si>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</si>
  <si>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</si>
  <si>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</si>
  <si>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</si>
  <si>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</si>
  <si>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</si>
  <si>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</si>
  <si>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</si>
  <si>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</si>
  <si>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</si>
  <si>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</si>
  <si>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</si>
  <si>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</si>
  <si>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</si>
  <si>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</si>
  <si>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</si>
  <si>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</si>
  <si>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</si>
  <si>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</si>
  <si>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</si>
  <si>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</si>
  <si>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</si>
  <si>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</si>
  <si>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</si>
  <si>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</si>
  <si>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</si>
  <si>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</si>
  <si>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</si>
  <si>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</si>
  <si>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</si>
  <si>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</si>
  <si>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</si>
  <si>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</si>
  <si>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</si>
  <si>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 xml:space="preserve">                                                                                                   к решению Собрания представителей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</si>
  <si>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</si>
  <si>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</si>
  <si>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</si>
  <si>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</si>
  <si>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</si>
  <si>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</si>
  <si>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</si>
  <si>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</si>
  <si>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</si>
  <si>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</si>
  <si>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</si>
  <si>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</si>
  <si>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</si>
  <si>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</si>
  <si>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</si>
  <si>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</si>
  <si>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</si>
  <si>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03.1.03.70890</t>
  </si>
  <si>
    <t>03.1.02.70850</t>
  </si>
  <si>
    <t>Муниципальная программа «Энергоэффективность в Гаврилов-Ямском муниципальном районе»</t>
  </si>
  <si>
    <t>Расходы на финансирование дорожного хозяйства</t>
  </si>
  <si>
    <t>24.1.01.10040</t>
  </si>
  <si>
    <t>24.1.01.72440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</si>
  <si>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</si>
  <si>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</si>
  <si>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</si>
  <si>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</si>
  <si>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</si>
  <si>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</si>
  <si>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</si>
  <si>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</si>
  <si>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</si>
  <si>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Развитие системы профилактики немедицинского потребления наркотиков</t>
  </si>
  <si>
    <t>08.1.00.00000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</si>
  <si>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</si>
  <si>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</si>
  <si>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10.2.00.00000</t>
  </si>
  <si>
    <t>10.2.02.00000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</si>
  <si>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</si>
  <si>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</si>
  <si>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</si>
  <si>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</si>
  <si>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</si>
  <si>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</si>
  <si>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</si>
  <si>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</si>
  <si>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</si>
  <si>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</si>
  <si>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</si>
  <si>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</si>
  <si>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</si>
  <si>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</si>
  <si>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</si>
  <si>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Ведомственная целевая программа «Развитие образования Гаврилов-Ямского муниципального района»</t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</si>
  <si>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</si>
  <si>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</si>
  <si>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</si>
  <si>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</si>
  <si>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10.1.01.00000</t>
  </si>
  <si>
    <t>10.1.01.10380</t>
  </si>
  <si>
    <t>10.2.02.12240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</si>
  <si>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</si>
  <si>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</si>
  <si>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</si>
  <si>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Организация проведения мероприятий при  осуществлении  деятельности по  обращению с  животными без  владельцев.</t>
  </si>
  <si>
    <t>Реализация  мероприятий по  отлову, временной изоляции безнадзорных животных.</t>
  </si>
  <si>
    <t>25.1.03.00000</t>
  </si>
  <si>
    <t>25.1.03.74420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</si>
  <si>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</si>
  <si>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</si>
  <si>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</si>
  <si>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Обновление компьютерной техники и оборудования, используемых в бюджетном процессе</t>
  </si>
  <si>
    <t>36.2.01.00000</t>
  </si>
  <si>
    <t>36.2.01.10170</t>
  </si>
  <si>
    <t>36.2.01.12280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</si>
  <si>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</si>
  <si>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</si>
  <si>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</si>
  <si>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</si>
  <si>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</si>
  <si>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</si>
  <si>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02.2.01.12031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</si>
  <si>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</si>
  <si>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</si>
  <si>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</si>
  <si>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</si>
  <si>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</si>
  <si>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</si>
  <si>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</si>
  <si>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</si>
  <si>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</si>
  <si>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</si>
  <si>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</si>
  <si>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</si>
  <si>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</si>
  <si>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</si>
  <si>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</si>
  <si>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</si>
  <si>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</si>
  <si>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</si>
  <si>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</si>
  <si>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</si>
  <si>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</si>
  <si>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14.3.01.11110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</si>
  <si>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</si>
  <si>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</si>
  <si>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</si>
  <si>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</si>
  <si>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</si>
  <si>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</si>
  <si>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</si>
  <si>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</si>
  <si>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</si>
  <si>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</si>
  <si>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</si>
  <si>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34.0.00.00000</t>
  </si>
  <si>
    <t>34.1.00.00000</t>
  </si>
  <si>
    <t>34.1.01.00000</t>
  </si>
  <si>
    <t>34.1.01.10090</t>
  </si>
  <si>
    <t>34.1.01.10280</t>
  </si>
  <si>
    <t>Доплаты к пенсиям за выслугу лет гражданам, замещавшим должности муниципальной службы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</si>
  <si>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</si>
  <si>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03.3.02.00000</t>
  </si>
  <si>
    <t>03.3.02.11100</t>
  </si>
  <si>
    <t xml:space="preserve">Ведомственная целевая программа «Развитие сферы культуры Гаврилов-Ямского муниципального района» </t>
  </si>
  <si>
    <t>11.1.01.12260</t>
  </si>
  <si>
    <t>11.2.01.12030</t>
  </si>
  <si>
    <t>11.2.01.12100</t>
  </si>
  <si>
    <t>11.2.01.12110</t>
  </si>
  <si>
    <t>11.2.01.12120</t>
  </si>
  <si>
    <t>11.2.01.75900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</si>
  <si>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</si>
  <si>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</si>
  <si>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</si>
  <si>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</si>
  <si>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</si>
  <si>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</si>
  <si>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</si>
  <si>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</si>
  <si>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</si>
  <si>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</si>
  <si>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</si>
  <si>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</si>
  <si>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21.2.00.00000</t>
  </si>
  <si>
    <t>21.2.01.00000</t>
  </si>
  <si>
    <t>21.2.01.12210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</si>
  <si>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</si>
  <si>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</si>
  <si>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</si>
  <si>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</si>
  <si>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</si>
  <si>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</si>
  <si>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Расходы на комплектование книжных фондов муниципальных библиотек</t>
  </si>
  <si>
    <t>11.2.01.R5191</t>
  </si>
  <si>
    <t>Условно-утвержденные расходы</t>
  </si>
  <si>
    <t>Всего</t>
  </si>
  <si>
    <t>34.1.03.00000</t>
  </si>
  <si>
    <t>34.1.03.73380</t>
  </si>
  <si>
    <t>Ведомственная целевая программа "Реализация  молодежной политики в Гаврилов-Ямском муниципальном районе"</t>
  </si>
  <si>
    <t>Муниципальная целевая программа «Профилактика правонарушений в Гаврилов-Ямском муниципальном районе"</t>
  </si>
  <si>
    <t>Оказание общественным организациям, осуществляющим деятельность на  территории муниципального  района, финансовой, информационной, консультационной поддержки</t>
  </si>
  <si>
    <t xml:space="preserve">Мероприятия по управлению, распоряжению и содержанию имущества, находящегося в муниципальной собственности </t>
  </si>
  <si>
    <t>Мероприятия по землеустройству, кадастровым работам, оценке и приобретению права собственности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</si>
  <si>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</si>
  <si>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</si>
  <si>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</si>
  <si>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</si>
  <si>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</si>
  <si>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</si>
  <si>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</si>
  <si>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</si>
  <si>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Расходы на содействие развитию малого и среднего предпринимательства</t>
  </si>
  <si>
    <t>15.0.00.00000</t>
  </si>
  <si>
    <t>15.1.00.0000</t>
  </si>
  <si>
    <t>15.1.01.00000</t>
  </si>
  <si>
    <t>15.1.01.11090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</si>
  <si>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</si>
  <si>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</si>
  <si>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</si>
  <si>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</si>
  <si>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</si>
  <si>
    <t>Расходы на организацию образовательного процесса</t>
  </si>
  <si>
    <t>02.2.01.71460</t>
  </si>
  <si>
    <t>50.0.00.12180</t>
  </si>
  <si>
    <t>Региональный проект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</si>
  <si>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</si>
  <si>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02.2.EВ.00000</t>
  </si>
  <si>
    <t>02.2.EВ.51791</t>
  </si>
  <si>
    <t>Гаврилов-Ямского муниципального района</t>
  </si>
  <si>
    <t>Ярославской области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</si>
  <si>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</si>
  <si>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02.2.01.12033</t>
  </si>
  <si>
    <t>Исполнение муниципального социального заказа на оказание муниципальных услуг в социальной сфере</t>
  </si>
  <si>
    <t>Обеспечение эффективного функционирования жилищно-коммунального хозяйства Гаврилов-Ямского муниципального района</t>
  </si>
  <si>
    <t>Обеспечение деятельности в сфере жилищно-коммунального хозяйства</t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</si>
  <si>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</si>
  <si>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14.5.01.00000</t>
  </si>
  <si>
    <t>14.5.01.12190</t>
  </si>
  <si>
    <t>Расходы на обеспечение трудоустройства несовершеннолетних граждан на временные рабочие места</t>
  </si>
  <si>
    <t>21.3.01.76950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</si>
  <si>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</si>
  <si>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Расходы  на  проведение  программных  мероприятий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</si>
  <si>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</t>
  </si>
  <si>
    <t>25.1.02.10210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</si>
  <si>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</si>
  <si>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</si>
  <si>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</si>
  <si>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</si>
  <si>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Расходы на ремонт автомобильных дорог общего пользования местного значения</t>
  </si>
  <si>
    <t>24.1.01.12440</t>
  </si>
  <si>
    <t>21.3.01.16950</t>
  </si>
  <si>
    <t>Уточненный план на 2025 год                    (руб.)</t>
  </si>
  <si>
    <t>Уточненный план на 2026 год                    (руб.)</t>
  </si>
  <si>
    <t>Капитальный ремонт и ремонт дорожных объектов муниципальной собственности</t>
  </si>
  <si>
    <t>24.1.01.75620</t>
  </si>
  <si>
    <t>Капитальный ремонт и ремонт дорожных объектов муниципальной собственности (мест.бюджет)</t>
  </si>
  <si>
    <t>24.1.01.15620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</si>
  <si>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</si>
  <si>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02.2.01.R3031</t>
  </si>
  <si>
    <t>Развитие  сети физкультурно-оздоровительных объектов</t>
  </si>
  <si>
    <t>13.1.03.00000</t>
  </si>
  <si>
    <t>Обустройство катка</t>
  </si>
  <si>
    <t>13.1.03.12340</t>
  </si>
  <si>
    <t>Капитальные вложения в объекты государственной (муниципальной) собственности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</si>
  <si>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</si>
  <si>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Содействие продвижению и росту конкурентоспособности продукции малого и предпринимательства</t>
  </si>
  <si>
    <t>24.1.01.77350</t>
  </si>
  <si>
    <t>Ведомственная  структура расходов бюджета Гаврилов-Ямского муниципального района Ярославской области на плановый период 2025 и 2026 годов</t>
  </si>
  <si>
    <t>Расходы на реализацию мероприятий по модернизации школьных систем образования (объекты, планируемые к реализации в рамках одного финансового года)</t>
  </si>
  <si>
    <t>02.2.01.R7502</t>
  </si>
  <si>
    <t>Приложение 7</t>
  </si>
  <si>
    <t xml:space="preserve">от 15.12.2023 №281 ( в ред. решения от 19.12.2024 №407)  </t>
  </si>
</sst>
</file>

<file path=xl/styles.xml><?xml version="1.0" encoding="utf-8"?>
<styleSheet xmlns="http://schemas.openxmlformats.org/spreadsheetml/2006/main">
  <numFmts count="1">
    <numFmt numFmtId="164" formatCode="000"/>
  </numFmts>
  <fonts count="15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Arial"/>
      <family val="2"/>
      <charset val="204"/>
    </font>
    <font>
      <b/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9">
    <xf numFmtId="0" fontId="0" fillId="0" borderId="0" xfId="0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left"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6" fillId="0" borderId="2" xfId="0" applyFont="1" applyBorder="1" applyAlignment="1">
      <alignment horizontal="center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4" fillId="0" borderId="9" xfId="0" applyFont="1" applyBorder="1" applyAlignment="1">
      <alignment horizontal="center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4" fontId="2" fillId="0" borderId="10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4" fontId="2" fillId="2" borderId="1" xfId="1" applyNumberFormat="1" applyFont="1" applyFill="1" applyBorder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4" fontId="3" fillId="0" borderId="10" xfId="1" applyNumberFormat="1" applyFont="1" applyFill="1" applyBorder="1" applyAlignment="1" applyProtection="1">
      <alignment horizontal="right"/>
      <protection hidden="1"/>
    </xf>
    <xf numFmtId="0" fontId="6" fillId="0" borderId="1" xfId="0" applyFont="1" applyBorder="1" applyAlignment="1">
      <alignment horizontal="left" wrapText="1"/>
    </xf>
    <xf numFmtId="0" fontId="4" fillId="0" borderId="13" xfId="0" applyFont="1" applyFill="1" applyBorder="1" applyAlignment="1">
      <alignment wrapText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Fill="1" applyBorder="1" applyAlignment="1"/>
    <xf numFmtId="0" fontId="6" fillId="0" borderId="2" xfId="0" applyFont="1" applyBorder="1" applyAlignment="1"/>
    <xf numFmtId="0" fontId="4" fillId="0" borderId="2" xfId="0" applyFont="1" applyBorder="1" applyAlignment="1"/>
    <xf numFmtId="0" fontId="2" fillId="0" borderId="8" xfId="1" applyNumberFormat="1" applyFont="1" applyFill="1" applyBorder="1" applyAlignment="1" applyProtection="1">
      <alignment horizontal="center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2" fillId="0" borderId="2" xfId="1" applyNumberFormat="1" applyFont="1" applyFill="1" applyBorder="1" applyAlignment="1" applyProtection="1">
      <alignment horizontal="center"/>
      <protection hidden="1"/>
    </xf>
    <xf numFmtId="0" fontId="2" fillId="0" borderId="13" xfId="1" applyNumberFormat="1" applyFont="1" applyFill="1" applyBorder="1" applyAlignment="1" applyProtection="1">
      <alignment horizontal="center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164" fontId="2" fillId="0" borderId="6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164" fontId="3" fillId="0" borderId="10" xfId="1" applyNumberFormat="1" applyFont="1" applyFill="1" applyBorder="1" applyAlignment="1" applyProtection="1">
      <alignment horizontal="center"/>
      <protection hidden="1"/>
    </xf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6" fillId="2" borderId="1" xfId="1" applyNumberFormat="1" applyFont="1" applyFill="1" applyBorder="1" applyAlignment="1" applyProtection="1">
      <alignment horizontal="left" vertical="top" wrapText="1"/>
      <protection hidden="1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8" fillId="0" borderId="10" xfId="0" applyFont="1" applyBorder="1" applyAlignment="1">
      <alignment horizontal="left" wrapText="1"/>
    </xf>
    <xf numFmtId="0" fontId="8" fillId="0" borderId="11" xfId="0" applyFont="1" applyBorder="1" applyAlignment="1">
      <alignment horizontal="center"/>
    </xf>
    <xf numFmtId="4" fontId="10" fillId="2" borderId="1" xfId="1" applyNumberFormat="1" applyFont="1" applyFill="1" applyBorder="1" applyAlignment="1" applyProtection="1">
      <alignment horizontal="right"/>
      <protection hidden="1"/>
    </xf>
    <xf numFmtId="0" fontId="8" fillId="0" borderId="1" xfId="0" applyFont="1" applyFill="1" applyBorder="1" applyAlignment="1">
      <alignment horizontal="left" vertical="top" wrapText="1"/>
    </xf>
    <xf numFmtId="0" fontId="4" fillId="0" borderId="9" xfId="0" applyFont="1" applyFill="1" applyBorder="1" applyAlignment="1"/>
    <xf numFmtId="0" fontId="6" fillId="0" borderId="1" xfId="0" applyFont="1" applyFill="1" applyBorder="1" applyAlignment="1"/>
    <xf numFmtId="0" fontId="2" fillId="2" borderId="10" xfId="1" applyNumberFormat="1" applyFont="1" applyFill="1" applyBorder="1" applyAlignment="1" applyProtection="1">
      <alignment horizontal="left" vertical="top" wrapText="1"/>
      <protection hidden="1"/>
    </xf>
    <xf numFmtId="0" fontId="2" fillId="2" borderId="8" xfId="1" applyNumberFormat="1" applyFont="1" applyFill="1" applyBorder="1" applyAlignment="1" applyProtection="1">
      <alignment horizontal="center"/>
      <protection hidden="1"/>
    </xf>
    <xf numFmtId="164" fontId="2" fillId="2" borderId="1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7" fillId="0" borderId="10" xfId="0" applyFont="1" applyBorder="1" applyAlignment="1">
      <alignment horizontal="left" wrapText="1"/>
    </xf>
    <xf numFmtId="0" fontId="9" fillId="0" borderId="1" xfId="0" applyFont="1" applyFill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7" fillId="2" borderId="10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horizontal="left" wrapText="1"/>
    </xf>
    <xf numFmtId="0" fontId="2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9" xfId="0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164" fontId="3" fillId="2" borderId="10" xfId="1" applyNumberFormat="1" applyFont="1" applyFill="1" applyBorder="1" applyAlignment="1" applyProtection="1">
      <alignment horizontal="center"/>
      <protection hidden="1"/>
    </xf>
    <xf numFmtId="4" fontId="3" fillId="2" borderId="10" xfId="1" applyNumberFormat="1" applyFont="1" applyFill="1" applyBorder="1" applyAlignment="1" applyProtection="1">
      <alignment horizontal="right"/>
      <protection hidden="1"/>
    </xf>
    <xf numFmtId="0" fontId="7" fillId="2" borderId="14" xfId="0" applyFont="1" applyFill="1" applyBorder="1" applyAlignment="1">
      <alignment horizontal="center"/>
    </xf>
    <xf numFmtId="0" fontId="8" fillId="2" borderId="1" xfId="0" applyFont="1" applyFill="1" applyBorder="1" applyAlignment="1"/>
    <xf numFmtId="0" fontId="2" fillId="2" borderId="2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Border="1" applyAlignment="1"/>
    <xf numFmtId="0" fontId="4" fillId="0" borderId="1" xfId="0" applyFont="1" applyBorder="1" applyAlignment="1">
      <alignment horizontal="left" wrapText="1"/>
    </xf>
    <xf numFmtId="0" fontId="9" fillId="0" borderId="9" xfId="0" applyFont="1" applyBorder="1" applyAlignment="1"/>
    <xf numFmtId="0" fontId="7" fillId="0" borderId="9" xfId="0" applyFont="1" applyBorder="1" applyAlignment="1"/>
    <xf numFmtId="0" fontId="7" fillId="0" borderId="2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2" fillId="2" borderId="9" xfId="1" applyNumberFormat="1" applyFont="1" applyFill="1" applyBorder="1" applyAlignment="1" applyProtection="1">
      <alignment horizontal="center"/>
      <protection hidden="1"/>
    </xf>
    <xf numFmtId="0" fontId="7" fillId="2" borderId="9" xfId="0" applyFont="1" applyFill="1" applyBorder="1" applyAlignment="1"/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horizontal="left" wrapText="1"/>
    </xf>
    <xf numFmtId="0" fontId="10" fillId="0" borderId="9" xfId="0" applyFont="1" applyBorder="1" applyAlignment="1"/>
    <xf numFmtId="0" fontId="4" fillId="0" borderId="9" xfId="0" applyFont="1" applyBorder="1" applyAlignment="1"/>
    <xf numFmtId="4" fontId="4" fillId="2" borderId="1" xfId="1" applyNumberFormat="1" applyFont="1" applyFill="1" applyBorder="1" applyAlignment="1" applyProtection="1">
      <alignment horizontal="right"/>
      <protection hidden="1"/>
    </xf>
    <xf numFmtId="4" fontId="5" fillId="2" borderId="1" xfId="1" applyNumberFormat="1" applyFont="1" applyFill="1" applyBorder="1" applyAlignment="1" applyProtection="1">
      <alignment horizontal="right"/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11" fillId="0" borderId="0" xfId="1" applyFont="1" applyFill="1"/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0" xfId="1" applyFont="1" applyFill="1" applyAlignment="1" applyProtection="1">
      <alignment horizontal="center" vertical="center" wrapText="1"/>
      <protection hidden="1"/>
    </xf>
    <xf numFmtId="0" fontId="11" fillId="0" borderId="0" xfId="1" applyFont="1" applyFill="1" applyProtection="1"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6" xfId="1" applyFont="1" applyFill="1" applyBorder="1" applyProtection="1">
      <protection hidden="1"/>
    </xf>
    <xf numFmtId="0" fontId="2" fillId="0" borderId="7" xfId="1" applyFont="1" applyFill="1" applyBorder="1" applyProtection="1">
      <protection hidden="1"/>
    </xf>
    <xf numFmtId="0" fontId="5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5" fillId="0" borderId="1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wrapText="1"/>
      <protection hidden="1"/>
    </xf>
    <xf numFmtId="0" fontId="10" fillId="0" borderId="1" xfId="0" applyFont="1" applyBorder="1" applyAlignment="1"/>
    <xf numFmtId="0" fontId="7" fillId="0" borderId="1" xfId="0" applyFont="1" applyBorder="1" applyAlignment="1">
      <alignment wrapText="1"/>
    </xf>
    <xf numFmtId="0" fontId="6" fillId="0" borderId="1" xfId="0" applyFont="1" applyBorder="1" applyAlignment="1"/>
    <xf numFmtId="0" fontId="7" fillId="0" borderId="1" xfId="0" applyFont="1" applyBorder="1" applyAlignment="1">
      <alignment horizontal="justify" wrapText="1"/>
    </xf>
    <xf numFmtId="0" fontId="4" fillId="0" borderId="1" xfId="0" applyFont="1" applyBorder="1" applyAlignment="1">
      <alignment horizontal="justify" wrapText="1"/>
    </xf>
    <xf numFmtId="0" fontId="4" fillId="0" borderId="1" xfId="0" applyFont="1" applyBorder="1" applyAlignment="1">
      <alignment horizontal="center"/>
    </xf>
    <xf numFmtId="0" fontId="2" fillId="0" borderId="10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>
      <alignment wrapText="1"/>
    </xf>
    <xf numFmtId="0" fontId="9" fillId="0" borderId="9" xfId="0" applyFont="1" applyFill="1" applyBorder="1" applyAlignment="1"/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0" applyFont="1" applyFill="1" applyBorder="1" applyAlignment="1">
      <alignment horizontal="left"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7" fillId="0" borderId="2" xfId="0" applyFont="1" applyFill="1" applyBorder="1" applyAlignment="1"/>
    <xf numFmtId="0" fontId="7" fillId="0" borderId="1" xfId="0" applyFont="1" applyFill="1" applyBorder="1" applyAlignment="1"/>
    <xf numFmtId="0" fontId="8" fillId="0" borderId="9" xfId="0" applyFont="1" applyFill="1" applyBorder="1" applyAlignment="1"/>
    <xf numFmtId="0" fontId="5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164" fontId="6" fillId="0" borderId="10" xfId="1" applyNumberFormat="1" applyFont="1" applyFill="1" applyBorder="1" applyAlignment="1" applyProtection="1">
      <alignment horizontal="center"/>
      <protection hidden="1"/>
    </xf>
    <xf numFmtId="164" fontId="6" fillId="0" borderId="1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1" fillId="0" borderId="1" xfId="1" applyFont="1" applyFill="1" applyBorder="1"/>
    <xf numFmtId="0" fontId="5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Border="1" applyAlignment="1">
      <alignment horizontal="center"/>
    </xf>
    <xf numFmtId="0" fontId="6" fillId="0" borderId="9" xfId="0" applyFont="1" applyBorder="1" applyAlignment="1"/>
    <xf numFmtId="0" fontId="6" fillId="0" borderId="1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7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0" fontId="10" fillId="0" borderId="2" xfId="0" applyFont="1" applyBorder="1" applyAlignment="1"/>
    <xf numFmtId="49" fontId="3" fillId="0" borderId="12" xfId="1" applyNumberFormat="1" applyFont="1" applyFill="1" applyBorder="1" applyAlignment="1" applyProtection="1">
      <alignment horizontal="center"/>
      <protection hidden="1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Fill="1" applyBorder="1" applyAlignment="1">
      <alignment horizontal="left" wrapText="1"/>
    </xf>
    <xf numFmtId="0" fontId="7" fillId="0" borderId="9" xfId="0" applyFont="1" applyFill="1" applyBorder="1" applyAlignment="1"/>
    <xf numFmtId="164" fontId="5" fillId="0" borderId="10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8" fillId="0" borderId="3" xfId="0" applyFont="1" applyFill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7" fillId="0" borderId="3" xfId="0" applyFont="1" applyFill="1" applyBorder="1" applyAlignment="1"/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0" applyFont="1" applyFill="1" applyBorder="1" applyAlignment="1">
      <alignment horizontal="center"/>
    </xf>
    <xf numFmtId="0" fontId="5" fillId="0" borderId="2" xfId="1" applyNumberFormat="1" applyFont="1" applyFill="1" applyBorder="1" applyAlignment="1" applyProtection="1">
      <alignment horizontal="left" vertical="top" wrapText="1"/>
      <protection hidden="1"/>
    </xf>
    <xf numFmtId="0" fontId="10" fillId="0" borderId="2" xfId="0" applyFont="1" applyFill="1" applyBorder="1" applyAlignment="1"/>
    <xf numFmtId="0" fontId="6" fillId="0" borderId="1" xfId="0" applyFont="1" applyFill="1" applyBorder="1" applyAlignment="1">
      <alignment horizontal="left" wrapText="1"/>
    </xf>
    <xf numFmtId="0" fontId="6" fillId="0" borderId="2" xfId="0" applyFont="1" applyFill="1" applyBorder="1" applyAlignment="1"/>
    <xf numFmtId="0" fontId="4" fillId="0" borderId="1" xfId="0" applyFont="1" applyFill="1" applyBorder="1" applyAlignment="1">
      <alignment wrapText="1"/>
    </xf>
    <xf numFmtId="0" fontId="4" fillId="0" borderId="2" xfId="0" applyFont="1" applyFill="1" applyBorder="1" applyAlignment="1"/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5" fillId="0" borderId="1" xfId="1" applyNumberFormat="1" applyFont="1" applyFill="1" applyBorder="1" applyAlignment="1" applyProtection="1">
      <alignment horizontal="center"/>
      <protection hidden="1"/>
    </xf>
    <xf numFmtId="0" fontId="2" fillId="0" borderId="5" xfId="1" applyFont="1" applyFill="1" applyBorder="1" applyProtection="1"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7" fillId="0" borderId="3" xfId="0" applyFont="1" applyFill="1" applyBorder="1" applyAlignment="1">
      <alignment horizontal="left" wrapText="1"/>
    </xf>
    <xf numFmtId="0" fontId="7" fillId="0" borderId="10" xfId="0" applyFont="1" applyFill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Fill="1" applyBorder="1" applyAlignment="1"/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2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 wrapText="1"/>
    </xf>
    <xf numFmtId="0" fontId="4" fillId="0" borderId="3" xfId="0" applyFont="1" applyFill="1" applyBorder="1" applyAlignment="1">
      <alignment horizontal="left" wrapText="1"/>
    </xf>
    <xf numFmtId="0" fontId="4" fillId="0" borderId="3" xfId="0" applyFont="1" applyFill="1" applyBorder="1" applyAlignment="1">
      <alignment wrapText="1"/>
    </xf>
    <xf numFmtId="0" fontId="4" fillId="0" borderId="0" xfId="0" applyFont="1" applyFill="1" applyBorder="1" applyAlignment="1"/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2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>
      <alignment horizontal="center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0" fontId="7" fillId="0" borderId="2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12" fillId="0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Fill="1" applyBorder="1" applyAlignment="1"/>
    <xf numFmtId="0" fontId="6" fillId="0" borderId="9" xfId="0" applyFont="1" applyFill="1" applyBorder="1" applyAlignment="1"/>
    <xf numFmtId="3" fontId="5" fillId="0" borderId="0" xfId="1" applyNumberFormat="1" applyFont="1" applyFill="1" applyBorder="1" applyAlignment="1" applyProtection="1">
      <alignment horizontal="right" vertical="top"/>
      <protection hidden="1"/>
    </xf>
    <xf numFmtId="0" fontId="7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justify" vertical="top" wrapText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8" fillId="0" borderId="1" xfId="0" applyFont="1" applyFill="1" applyBorder="1"/>
    <xf numFmtId="0" fontId="6" fillId="0" borderId="2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justify" wrapText="1"/>
    </xf>
    <xf numFmtId="0" fontId="8" fillId="0" borderId="1" xfId="0" applyFont="1" applyFill="1" applyBorder="1" applyAlignment="1">
      <alignment horizontal="justify" wrapText="1"/>
    </xf>
    <xf numFmtId="0" fontId="9" fillId="0" borderId="2" xfId="0" applyFont="1" applyFill="1" applyBorder="1" applyAlignment="1">
      <alignment horizontal="center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horizontal="justify" wrapText="1"/>
    </xf>
    <xf numFmtId="0" fontId="2" fillId="0" borderId="9" xfId="1" applyNumberFormat="1" applyFont="1" applyFill="1" applyBorder="1" applyAlignment="1" applyProtection="1">
      <alignment horizontal="left" vertical="top" wrapText="1"/>
      <protection hidden="1"/>
    </xf>
    <xf numFmtId="0" fontId="8" fillId="0" borderId="15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wrapText="1"/>
    </xf>
    <xf numFmtId="164" fontId="2" fillId="0" borderId="13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10" fillId="0" borderId="9" xfId="0" applyFont="1" applyFill="1" applyBorder="1"/>
    <xf numFmtId="0" fontId="6" fillId="0" borderId="9" xfId="0" applyFont="1" applyFill="1" applyBorder="1" applyAlignment="1">
      <alignment horizontal="center"/>
    </xf>
    <xf numFmtId="4" fontId="4" fillId="0" borderId="10" xfId="1" applyNumberFormat="1" applyFont="1" applyFill="1" applyBorder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4" fontId="5" fillId="0" borderId="1" xfId="1" applyNumberFormat="1" applyFont="1" applyFill="1" applyBorder="1" applyAlignment="1" applyProtection="1">
      <alignment horizontal="right" vertical="top"/>
      <protection hidden="1"/>
    </xf>
    <xf numFmtId="4" fontId="13" fillId="0" borderId="1" xfId="1" applyNumberFormat="1" applyFont="1" applyFill="1" applyBorder="1" applyAlignment="1" applyProtection="1">
      <alignment horizontal="right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4" fontId="14" fillId="0" borderId="1" xfId="1" applyNumberFormat="1" applyFont="1" applyFill="1" applyBorder="1" applyAlignment="1" applyProtection="1">
      <alignment horizontal="righ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08"/>
  <sheetViews>
    <sheetView tabSelected="1" zoomScaleNormal="100" zoomScaleSheetLayoutView="100" workbookViewId="0">
      <selection activeCell="O7" sqref="O7"/>
    </sheetView>
  </sheetViews>
  <sheetFormatPr defaultColWidth="9.140625" defaultRowHeight="14.25"/>
  <cols>
    <col min="1" max="1" width="0.140625" style="85" customWidth="1"/>
    <col min="2" max="6" width="0" style="85" hidden="1" customWidth="1"/>
    <col min="7" max="7" width="40.42578125" style="85" customWidth="1"/>
    <col min="8" max="8" width="9.140625" style="85" customWidth="1"/>
    <col min="9" max="9" width="14.28515625" style="85" customWidth="1"/>
    <col min="10" max="10" width="5" style="85" customWidth="1"/>
    <col min="11" max="11" width="19" style="85" customWidth="1"/>
    <col min="12" max="12" width="17.42578125" style="85" customWidth="1"/>
    <col min="13" max="13" width="16.28515625" style="85" customWidth="1"/>
    <col min="14" max="238" width="9.140625" style="85" customWidth="1"/>
    <col min="239" max="16384" width="9.140625" style="85"/>
  </cols>
  <sheetData>
    <row r="1" spans="1:13" ht="15">
      <c r="A1" s="83"/>
      <c r="B1" s="83"/>
      <c r="C1" s="83"/>
      <c r="D1" s="83"/>
      <c r="E1" s="83"/>
      <c r="F1" s="83"/>
      <c r="G1" s="83"/>
      <c r="H1" s="83"/>
      <c r="I1" s="214" t="s">
        <v>370</v>
      </c>
      <c r="J1" s="214"/>
      <c r="K1" s="214"/>
      <c r="L1" s="214"/>
      <c r="M1" s="84"/>
    </row>
    <row r="2" spans="1:13" ht="15">
      <c r="A2" s="83"/>
      <c r="B2" s="83"/>
      <c r="C2" s="83"/>
      <c r="D2" s="83"/>
      <c r="E2" s="83"/>
      <c r="F2" s="83"/>
      <c r="G2" s="218" t="s">
        <v>139</v>
      </c>
      <c r="H2" s="218"/>
      <c r="I2" s="218"/>
      <c r="J2" s="218"/>
      <c r="K2" s="218"/>
      <c r="L2" s="218"/>
      <c r="M2" s="86"/>
    </row>
    <row r="3" spans="1:13" ht="15">
      <c r="A3" s="83"/>
      <c r="B3" s="83"/>
      <c r="C3" s="83"/>
      <c r="D3" s="83"/>
      <c r="E3" s="83"/>
      <c r="F3" s="83"/>
      <c r="G3" s="87"/>
      <c r="H3" s="87"/>
      <c r="I3" s="218" t="s">
        <v>328</v>
      </c>
      <c r="J3" s="218"/>
      <c r="K3" s="218"/>
      <c r="L3" s="218"/>
      <c r="M3" s="86"/>
    </row>
    <row r="4" spans="1:13" ht="15">
      <c r="A4" s="83"/>
      <c r="B4" s="83"/>
      <c r="C4" s="83"/>
      <c r="D4" s="83"/>
      <c r="E4" s="83"/>
      <c r="F4" s="83"/>
      <c r="G4" s="87"/>
      <c r="H4" s="87"/>
      <c r="I4" s="86"/>
      <c r="J4" s="86"/>
      <c r="K4" s="218" t="s">
        <v>329</v>
      </c>
      <c r="L4" s="218"/>
      <c r="M4" s="86"/>
    </row>
    <row r="5" spans="1:13" ht="15">
      <c r="A5" s="83"/>
      <c r="B5" s="83"/>
      <c r="C5" s="83"/>
      <c r="D5" s="83"/>
      <c r="E5" s="83"/>
      <c r="F5" s="83"/>
      <c r="G5" s="83"/>
      <c r="H5" s="83"/>
      <c r="I5" s="214" t="s">
        <v>371</v>
      </c>
      <c r="J5" s="214"/>
      <c r="K5" s="214"/>
      <c r="L5" s="214"/>
      <c r="M5" s="84"/>
    </row>
    <row r="6" spans="1:13">
      <c r="A6" s="88"/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</row>
    <row r="7" spans="1:13" ht="38.25" customHeight="1">
      <c r="A7" s="83"/>
      <c r="B7" s="215" t="s">
        <v>367</v>
      </c>
      <c r="C7" s="215"/>
      <c r="D7" s="215"/>
      <c r="E7" s="215"/>
      <c r="F7" s="215"/>
      <c r="G7" s="215"/>
      <c r="H7" s="215"/>
      <c r="I7" s="215"/>
      <c r="J7" s="215"/>
      <c r="K7" s="215"/>
      <c r="L7" s="215"/>
      <c r="M7" s="89"/>
    </row>
    <row r="8" spans="1:13">
      <c r="A8" s="88"/>
      <c r="B8" s="88"/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</row>
    <row r="9" spans="1:13">
      <c r="A9" s="88"/>
      <c r="B9" s="88"/>
      <c r="C9" s="88"/>
      <c r="D9" s="88"/>
      <c r="E9" s="88"/>
      <c r="F9" s="88"/>
      <c r="G9" s="88"/>
      <c r="H9" s="88"/>
      <c r="I9" s="88"/>
      <c r="J9" s="88"/>
      <c r="K9" s="88"/>
      <c r="L9" s="88"/>
      <c r="M9" s="88"/>
    </row>
    <row r="10" spans="1:13" ht="60">
      <c r="A10" s="83"/>
      <c r="B10" s="90"/>
      <c r="C10" s="90"/>
      <c r="D10" s="90"/>
      <c r="E10" s="91"/>
      <c r="F10" s="91"/>
      <c r="G10" s="1" t="s">
        <v>24</v>
      </c>
      <c r="H10" s="1" t="s">
        <v>116</v>
      </c>
      <c r="I10" s="1" t="s">
        <v>23</v>
      </c>
      <c r="J10" s="1" t="s">
        <v>22</v>
      </c>
      <c r="K10" s="1" t="s">
        <v>351</v>
      </c>
      <c r="L10" s="1" t="s">
        <v>352</v>
      </c>
      <c r="M10" s="92"/>
    </row>
    <row r="11" spans="1:13" ht="28.5">
      <c r="A11" s="83"/>
      <c r="B11" s="93"/>
      <c r="C11" s="93"/>
      <c r="D11" s="93"/>
      <c r="E11" s="94"/>
      <c r="F11" s="94"/>
      <c r="G11" s="95" t="s">
        <v>117</v>
      </c>
      <c r="H11" s="96">
        <v>850</v>
      </c>
      <c r="I11" s="97"/>
      <c r="J11" s="97"/>
      <c r="K11" s="5">
        <f>SUM(K12+K17+K53+K79+K92+K48+K58+K36+K27+K87+K32)</f>
        <v>241955268</v>
      </c>
      <c r="L11" s="5">
        <f>SUM(L12+L17+L53+L79+L92+L48+L58+L36+L27+L87)</f>
        <v>68277188</v>
      </c>
      <c r="M11" s="92"/>
    </row>
    <row r="12" spans="1:13" ht="57">
      <c r="A12" s="83"/>
      <c r="B12" s="93"/>
      <c r="C12" s="93"/>
      <c r="D12" s="93"/>
      <c r="E12" s="94"/>
      <c r="F12" s="94"/>
      <c r="G12" s="17" t="s">
        <v>36</v>
      </c>
      <c r="H12" s="17"/>
      <c r="I12" s="98" t="s">
        <v>67</v>
      </c>
      <c r="J12" s="18" t="s">
        <v>0</v>
      </c>
      <c r="K12" s="5">
        <f t="shared" ref="K12:L13" si="0">SUM(K13)</f>
        <v>45000</v>
      </c>
      <c r="L12" s="5">
        <f t="shared" si="0"/>
        <v>30000</v>
      </c>
      <c r="M12" s="92"/>
    </row>
    <row r="13" spans="1:13" ht="75">
      <c r="A13" s="83"/>
      <c r="B13" s="93"/>
      <c r="C13" s="93"/>
      <c r="D13" s="93"/>
      <c r="E13" s="94"/>
      <c r="F13" s="94"/>
      <c r="G13" s="7" t="s">
        <v>129</v>
      </c>
      <c r="H13" s="99"/>
      <c r="I13" s="100" t="s">
        <v>78</v>
      </c>
      <c r="J13" s="10"/>
      <c r="K13" s="3">
        <f t="shared" si="0"/>
        <v>45000</v>
      </c>
      <c r="L13" s="3">
        <f t="shared" si="0"/>
        <v>30000</v>
      </c>
      <c r="M13" s="92"/>
    </row>
    <row r="14" spans="1:13" ht="159.75" customHeight="1">
      <c r="A14" s="83"/>
      <c r="B14" s="93"/>
      <c r="C14" s="93"/>
      <c r="D14" s="93"/>
      <c r="E14" s="94"/>
      <c r="F14" s="94"/>
      <c r="G14" s="7" t="s">
        <v>182</v>
      </c>
      <c r="H14" s="101"/>
      <c r="I14" s="100" t="s">
        <v>79</v>
      </c>
      <c r="J14" s="12"/>
      <c r="K14" s="6">
        <f>SUM(K15)</f>
        <v>45000</v>
      </c>
      <c r="L14" s="6">
        <f>SUM(L15)</f>
        <v>30000</v>
      </c>
      <c r="M14" s="92"/>
    </row>
    <row r="15" spans="1:13" ht="96.75" customHeight="1">
      <c r="A15" s="83"/>
      <c r="B15" s="93"/>
      <c r="C15" s="93"/>
      <c r="D15" s="93"/>
      <c r="E15" s="94"/>
      <c r="F15" s="94"/>
      <c r="G15" s="69" t="s">
        <v>364</v>
      </c>
      <c r="H15" s="102"/>
      <c r="I15" s="103" t="s">
        <v>80</v>
      </c>
      <c r="J15" s="12"/>
      <c r="K15" s="6">
        <f>SUM(K16)</f>
        <v>45000</v>
      </c>
      <c r="L15" s="6">
        <f>SUM(L16)</f>
        <v>30000</v>
      </c>
      <c r="M15" s="92"/>
    </row>
    <row r="16" spans="1:13" ht="30">
      <c r="A16" s="83"/>
      <c r="B16" s="93"/>
      <c r="C16" s="93"/>
      <c r="D16" s="93"/>
      <c r="E16" s="94"/>
      <c r="F16" s="94"/>
      <c r="G16" s="8" t="s">
        <v>2</v>
      </c>
      <c r="H16" s="24"/>
      <c r="I16" s="104"/>
      <c r="J16" s="12">
        <v>200</v>
      </c>
      <c r="K16" s="4">
        <v>45000</v>
      </c>
      <c r="L16" s="4">
        <v>30000</v>
      </c>
      <c r="M16" s="92"/>
    </row>
    <row r="17" spans="1:13" ht="67.5" customHeight="1">
      <c r="A17" s="83"/>
      <c r="B17" s="93"/>
      <c r="C17" s="93"/>
      <c r="D17" s="93"/>
      <c r="E17" s="94"/>
      <c r="F17" s="94"/>
      <c r="G17" s="56" t="s">
        <v>38</v>
      </c>
      <c r="H17" s="105"/>
      <c r="I17" s="106" t="s">
        <v>83</v>
      </c>
      <c r="J17" s="18" t="s">
        <v>0</v>
      </c>
      <c r="K17" s="5">
        <f>SUM(K18+K22)</f>
        <v>11296000</v>
      </c>
      <c r="L17" s="5">
        <f>SUM(L18+L22)</f>
        <v>7787000</v>
      </c>
      <c r="M17" s="92"/>
    </row>
    <row r="18" spans="1:13" ht="75">
      <c r="A18" s="83"/>
      <c r="B18" s="93"/>
      <c r="C18" s="93"/>
      <c r="D18" s="93"/>
      <c r="E18" s="94"/>
      <c r="F18" s="94"/>
      <c r="G18" s="2" t="s">
        <v>175</v>
      </c>
      <c r="H18" s="2"/>
      <c r="I18" s="35" t="s">
        <v>84</v>
      </c>
      <c r="J18" s="10"/>
      <c r="K18" s="3">
        <f>K19</f>
        <v>300000</v>
      </c>
      <c r="L18" s="3">
        <f>L19</f>
        <v>200000</v>
      </c>
      <c r="M18" s="92"/>
    </row>
    <row r="19" spans="1:13" ht="22.5" customHeight="1">
      <c r="A19" s="83"/>
      <c r="B19" s="93"/>
      <c r="C19" s="93"/>
      <c r="D19" s="93"/>
      <c r="E19" s="94"/>
      <c r="F19" s="94"/>
      <c r="G19" s="2" t="s">
        <v>194</v>
      </c>
      <c r="H19" s="107"/>
      <c r="I19" s="35" t="s">
        <v>198</v>
      </c>
      <c r="J19" s="10"/>
      <c r="K19" s="3">
        <f>SUM(K20)</f>
        <v>300000</v>
      </c>
      <c r="L19" s="3">
        <f>SUM(L20)</f>
        <v>200000</v>
      </c>
      <c r="M19" s="92"/>
    </row>
    <row r="20" spans="1:13" ht="30.75" customHeight="1">
      <c r="A20" s="83"/>
      <c r="B20" s="93"/>
      <c r="C20" s="93"/>
      <c r="D20" s="93"/>
      <c r="E20" s="94"/>
      <c r="F20" s="94"/>
      <c r="G20" s="108" t="s">
        <v>195</v>
      </c>
      <c r="H20" s="8"/>
      <c r="I20" s="20" t="s">
        <v>199</v>
      </c>
      <c r="J20" s="12"/>
      <c r="K20" s="4">
        <f t="shared" ref="K20:L20" si="1">SUM(K21)</f>
        <v>300000</v>
      </c>
      <c r="L20" s="4">
        <f t="shared" si="1"/>
        <v>200000</v>
      </c>
      <c r="M20" s="92"/>
    </row>
    <row r="21" spans="1:13" ht="30">
      <c r="A21" s="83"/>
      <c r="B21" s="93"/>
      <c r="C21" s="93"/>
      <c r="D21" s="93"/>
      <c r="E21" s="94"/>
      <c r="F21" s="94"/>
      <c r="G21" s="8" t="s">
        <v>2</v>
      </c>
      <c r="H21" s="8"/>
      <c r="I21" s="13" t="s">
        <v>0</v>
      </c>
      <c r="J21" s="12">
        <v>200</v>
      </c>
      <c r="K21" s="4">
        <v>300000</v>
      </c>
      <c r="L21" s="4">
        <v>200000</v>
      </c>
      <c r="M21" s="92"/>
    </row>
    <row r="22" spans="1:13" ht="68.25" customHeight="1">
      <c r="A22" s="83"/>
      <c r="B22" s="93"/>
      <c r="C22" s="93"/>
      <c r="D22" s="93"/>
      <c r="E22" s="94"/>
      <c r="F22" s="94"/>
      <c r="G22" s="2" t="s">
        <v>196</v>
      </c>
      <c r="H22" s="8"/>
      <c r="I22" s="110" t="s">
        <v>176</v>
      </c>
      <c r="J22" s="39" t="s">
        <v>0</v>
      </c>
      <c r="K22" s="3">
        <f t="shared" ref="K22:L22" si="2">SUM(K23)</f>
        <v>10996000</v>
      </c>
      <c r="L22" s="3">
        <f t="shared" si="2"/>
        <v>7587000</v>
      </c>
      <c r="M22" s="92"/>
    </row>
    <row r="23" spans="1:13" ht="99" customHeight="1">
      <c r="A23" s="83"/>
      <c r="B23" s="93"/>
      <c r="C23" s="93"/>
      <c r="D23" s="93"/>
      <c r="E23" s="94"/>
      <c r="F23" s="94"/>
      <c r="G23" s="107" t="s">
        <v>197</v>
      </c>
      <c r="H23" s="8"/>
      <c r="I23" s="111" t="s">
        <v>177</v>
      </c>
      <c r="J23" s="10"/>
      <c r="K23" s="3">
        <f>SUM(K24)</f>
        <v>10996000</v>
      </c>
      <c r="L23" s="3">
        <f>SUM(L24)</f>
        <v>7587000</v>
      </c>
      <c r="M23" s="92"/>
    </row>
    <row r="24" spans="1:13" ht="45">
      <c r="A24" s="83"/>
      <c r="B24" s="93"/>
      <c r="C24" s="93"/>
      <c r="D24" s="93"/>
      <c r="E24" s="94"/>
      <c r="F24" s="94"/>
      <c r="G24" s="8" t="s">
        <v>39</v>
      </c>
      <c r="H24" s="8"/>
      <c r="I24" s="112" t="s">
        <v>200</v>
      </c>
      <c r="J24" s="12"/>
      <c r="K24" s="3">
        <f>SUM(K25+K26)</f>
        <v>10996000</v>
      </c>
      <c r="L24" s="3">
        <f>SUM(L25)</f>
        <v>7587000</v>
      </c>
      <c r="M24" s="92"/>
    </row>
    <row r="25" spans="1:13" ht="111" customHeight="1">
      <c r="A25" s="83"/>
      <c r="B25" s="93"/>
      <c r="C25" s="93"/>
      <c r="D25" s="93"/>
      <c r="E25" s="94"/>
      <c r="F25" s="94"/>
      <c r="G25" s="8" t="s">
        <v>3</v>
      </c>
      <c r="H25" s="8"/>
      <c r="I25" s="112"/>
      <c r="J25" s="12">
        <v>100</v>
      </c>
      <c r="K25" s="4">
        <v>9996000</v>
      </c>
      <c r="L25" s="4">
        <v>7587000</v>
      </c>
      <c r="M25" s="92"/>
    </row>
    <row r="26" spans="1:13" ht="30">
      <c r="A26" s="83"/>
      <c r="B26" s="93"/>
      <c r="C26" s="93"/>
      <c r="D26" s="93"/>
      <c r="E26" s="94"/>
      <c r="F26" s="94"/>
      <c r="G26" s="8" t="s">
        <v>2</v>
      </c>
      <c r="H26" s="8"/>
      <c r="I26" s="13" t="s">
        <v>0</v>
      </c>
      <c r="J26" s="12">
        <v>200</v>
      </c>
      <c r="K26" s="4">
        <v>1000000</v>
      </c>
      <c r="L26" s="4">
        <v>0</v>
      </c>
      <c r="M26" s="92"/>
    </row>
    <row r="27" spans="1:13" ht="52.5" customHeight="1">
      <c r="A27" s="83"/>
      <c r="B27" s="93"/>
      <c r="C27" s="93"/>
      <c r="D27" s="93"/>
      <c r="E27" s="94"/>
      <c r="F27" s="94"/>
      <c r="G27" s="105" t="s">
        <v>126</v>
      </c>
      <c r="H27" s="17"/>
      <c r="I27" s="113" t="s">
        <v>127</v>
      </c>
      <c r="J27" s="18" t="s">
        <v>0</v>
      </c>
      <c r="K27" s="5">
        <f t="shared" ref="K27:L27" si="3">SUM(K28)</f>
        <v>572000</v>
      </c>
      <c r="L27" s="5">
        <f t="shared" si="3"/>
        <v>572000</v>
      </c>
      <c r="M27" s="92"/>
    </row>
    <row r="28" spans="1:13" ht="60">
      <c r="A28" s="83"/>
      <c r="B28" s="93"/>
      <c r="C28" s="93"/>
      <c r="D28" s="93"/>
      <c r="E28" s="94"/>
      <c r="F28" s="94"/>
      <c r="G28" s="114" t="s">
        <v>141</v>
      </c>
      <c r="H28" s="17"/>
      <c r="I28" s="42" t="s">
        <v>128</v>
      </c>
      <c r="J28" s="115" t="s">
        <v>0</v>
      </c>
      <c r="K28" s="3">
        <f>SUM(K29)</f>
        <v>572000</v>
      </c>
      <c r="L28" s="3">
        <f>SUM(L29)</f>
        <v>572000</v>
      </c>
      <c r="M28" s="92"/>
    </row>
    <row r="29" spans="1:13" ht="105">
      <c r="A29" s="83"/>
      <c r="B29" s="93"/>
      <c r="C29" s="93"/>
      <c r="D29" s="93"/>
      <c r="E29" s="94"/>
      <c r="F29" s="94"/>
      <c r="G29" s="41" t="s">
        <v>316</v>
      </c>
      <c r="H29" s="17"/>
      <c r="I29" s="42" t="s">
        <v>317</v>
      </c>
      <c r="J29" s="116"/>
      <c r="K29" s="15">
        <f t="shared" ref="K29:L30" si="4">SUM(K30)</f>
        <v>572000</v>
      </c>
      <c r="L29" s="15">
        <f t="shared" si="4"/>
        <v>572000</v>
      </c>
      <c r="M29" s="92"/>
    </row>
    <row r="30" spans="1:13" ht="30">
      <c r="A30" s="83"/>
      <c r="B30" s="93"/>
      <c r="C30" s="93"/>
      <c r="D30" s="93"/>
      <c r="E30" s="94"/>
      <c r="F30" s="94"/>
      <c r="G30" s="43" t="s">
        <v>142</v>
      </c>
      <c r="H30" s="17"/>
      <c r="I30" s="44" t="s">
        <v>318</v>
      </c>
      <c r="J30" s="117" t="s">
        <v>0</v>
      </c>
      <c r="K30" s="16">
        <f t="shared" si="4"/>
        <v>572000</v>
      </c>
      <c r="L30" s="16">
        <f t="shared" si="4"/>
        <v>572000</v>
      </c>
      <c r="M30" s="92"/>
    </row>
    <row r="31" spans="1:13" ht="30">
      <c r="A31" s="83"/>
      <c r="B31" s="93"/>
      <c r="C31" s="93"/>
      <c r="D31" s="93"/>
      <c r="E31" s="94"/>
      <c r="F31" s="94"/>
      <c r="G31" s="118" t="s">
        <v>2</v>
      </c>
      <c r="H31" s="17"/>
      <c r="I31" s="119" t="s">
        <v>0</v>
      </c>
      <c r="J31" s="117">
        <v>200</v>
      </c>
      <c r="K31" s="16">
        <v>572000</v>
      </c>
      <c r="L31" s="16">
        <v>572000</v>
      </c>
      <c r="M31" s="92"/>
    </row>
    <row r="32" spans="1:13" ht="57.75">
      <c r="A32" s="83"/>
      <c r="B32" s="93"/>
      <c r="C32" s="93"/>
      <c r="D32" s="93"/>
      <c r="E32" s="94"/>
      <c r="F32" s="94"/>
      <c r="G32" s="78" t="s">
        <v>44</v>
      </c>
      <c r="H32" s="120"/>
      <c r="I32" s="79" t="s">
        <v>89</v>
      </c>
      <c r="J32" s="117"/>
      <c r="K32" s="82">
        <f t="shared" ref="K32:L34" si="5">K33</f>
        <v>15600000</v>
      </c>
      <c r="L32" s="82">
        <f t="shared" si="5"/>
        <v>0</v>
      </c>
      <c r="M32" s="92"/>
    </row>
    <row r="33" spans="1:13" ht="30">
      <c r="A33" s="83"/>
      <c r="B33" s="93"/>
      <c r="C33" s="93"/>
      <c r="D33" s="93"/>
      <c r="E33" s="94"/>
      <c r="F33" s="94"/>
      <c r="G33" s="24" t="s">
        <v>359</v>
      </c>
      <c r="H33" s="120"/>
      <c r="I33" s="80" t="s">
        <v>360</v>
      </c>
      <c r="J33" s="117"/>
      <c r="K33" s="81">
        <f t="shared" si="5"/>
        <v>15600000</v>
      </c>
      <c r="L33" s="81">
        <f t="shared" si="5"/>
        <v>0</v>
      </c>
      <c r="M33" s="92"/>
    </row>
    <row r="34" spans="1:13" ht="15">
      <c r="A34" s="83"/>
      <c r="B34" s="93"/>
      <c r="C34" s="93"/>
      <c r="D34" s="93"/>
      <c r="E34" s="94"/>
      <c r="F34" s="94"/>
      <c r="G34" s="24" t="s">
        <v>361</v>
      </c>
      <c r="H34" s="120"/>
      <c r="I34" s="80" t="s">
        <v>362</v>
      </c>
      <c r="J34" s="117"/>
      <c r="K34" s="81">
        <f t="shared" si="5"/>
        <v>15600000</v>
      </c>
      <c r="L34" s="81">
        <f t="shared" si="5"/>
        <v>0</v>
      </c>
      <c r="M34" s="92"/>
    </row>
    <row r="35" spans="1:13" ht="45">
      <c r="A35" s="83"/>
      <c r="B35" s="93"/>
      <c r="C35" s="93"/>
      <c r="D35" s="93"/>
      <c r="E35" s="94"/>
      <c r="F35" s="94"/>
      <c r="G35" s="24" t="s">
        <v>363</v>
      </c>
      <c r="H35" s="17"/>
      <c r="I35" s="119"/>
      <c r="J35" s="117">
        <v>400</v>
      </c>
      <c r="K35" s="34">
        <v>15600000</v>
      </c>
      <c r="L35" s="34">
        <v>0</v>
      </c>
      <c r="M35" s="92"/>
    </row>
    <row r="36" spans="1:13" ht="72">
      <c r="A36" s="83"/>
      <c r="B36" s="93"/>
      <c r="C36" s="93"/>
      <c r="D36" s="93"/>
      <c r="E36" s="94"/>
      <c r="F36" s="94"/>
      <c r="G36" s="56" t="s">
        <v>45</v>
      </c>
      <c r="H36" s="8"/>
      <c r="I36" s="61" t="s">
        <v>335</v>
      </c>
      <c r="J36" s="18"/>
      <c r="K36" s="5">
        <f>SUM(K37+K41+K45)</f>
        <v>6172000</v>
      </c>
      <c r="L36" s="5">
        <f>SUM(L37+L41+L45)</f>
        <v>4139000</v>
      </c>
      <c r="M36" s="92"/>
    </row>
    <row r="37" spans="1:13" ht="75">
      <c r="A37" s="83"/>
      <c r="B37" s="93"/>
      <c r="C37" s="93"/>
      <c r="D37" s="93"/>
      <c r="E37" s="94"/>
      <c r="F37" s="94"/>
      <c r="G37" s="57" t="s">
        <v>132</v>
      </c>
      <c r="H37" s="8"/>
      <c r="I37" s="62" t="s">
        <v>93</v>
      </c>
      <c r="J37" s="63"/>
      <c r="K37" s="64">
        <f t="shared" ref="K37:L39" si="6">SUM(K38)</f>
        <v>405000</v>
      </c>
      <c r="L37" s="64">
        <f t="shared" si="6"/>
        <v>257000</v>
      </c>
      <c r="M37" s="92"/>
    </row>
    <row r="38" spans="1:13" ht="37.5" customHeight="1">
      <c r="A38" s="83"/>
      <c r="B38" s="93"/>
      <c r="C38" s="93"/>
      <c r="D38" s="93"/>
      <c r="E38" s="94"/>
      <c r="F38" s="94"/>
      <c r="G38" s="58" t="s">
        <v>168</v>
      </c>
      <c r="H38" s="8"/>
      <c r="I38" s="65" t="s">
        <v>170</v>
      </c>
      <c r="J38" s="63"/>
      <c r="K38" s="16">
        <f t="shared" si="6"/>
        <v>405000</v>
      </c>
      <c r="L38" s="16">
        <f t="shared" si="6"/>
        <v>257000</v>
      </c>
      <c r="M38" s="92"/>
    </row>
    <row r="39" spans="1:13" ht="45">
      <c r="A39" s="83"/>
      <c r="B39" s="93"/>
      <c r="C39" s="93"/>
      <c r="D39" s="93"/>
      <c r="E39" s="94"/>
      <c r="F39" s="94"/>
      <c r="G39" s="59" t="s">
        <v>169</v>
      </c>
      <c r="H39" s="8"/>
      <c r="I39" s="66" t="s">
        <v>171</v>
      </c>
      <c r="J39" s="54"/>
      <c r="K39" s="16">
        <f t="shared" si="6"/>
        <v>405000</v>
      </c>
      <c r="L39" s="16">
        <f t="shared" si="6"/>
        <v>257000</v>
      </c>
      <c r="M39" s="92"/>
    </row>
    <row r="40" spans="1:13" ht="46.5" customHeight="1">
      <c r="A40" s="83"/>
      <c r="B40" s="93"/>
      <c r="C40" s="93"/>
      <c r="D40" s="93"/>
      <c r="E40" s="94"/>
      <c r="F40" s="94"/>
      <c r="G40" s="60" t="s">
        <v>54</v>
      </c>
      <c r="H40" s="8"/>
      <c r="I40" s="52"/>
      <c r="J40" s="53">
        <v>400</v>
      </c>
      <c r="K40" s="4">
        <v>405000</v>
      </c>
      <c r="L40" s="4">
        <v>257000</v>
      </c>
      <c r="M40" s="92"/>
    </row>
    <row r="41" spans="1:13" ht="60">
      <c r="A41" s="83"/>
      <c r="B41" s="93"/>
      <c r="C41" s="93"/>
      <c r="D41" s="93"/>
      <c r="E41" s="94"/>
      <c r="F41" s="94"/>
      <c r="G41" s="2" t="s">
        <v>239</v>
      </c>
      <c r="H41" s="8"/>
      <c r="I41" s="31" t="s">
        <v>241</v>
      </c>
      <c r="J41" s="10"/>
      <c r="K41" s="4">
        <f>SUM(K43)</f>
        <v>1300000</v>
      </c>
      <c r="L41" s="4">
        <f>SUM(L43)</f>
        <v>800000</v>
      </c>
      <c r="M41" s="92"/>
    </row>
    <row r="42" spans="1:13" ht="107.25" customHeight="1">
      <c r="A42" s="83"/>
      <c r="B42" s="93"/>
      <c r="C42" s="93"/>
      <c r="D42" s="93"/>
      <c r="E42" s="94"/>
      <c r="F42" s="94"/>
      <c r="G42" s="2" t="s">
        <v>240</v>
      </c>
      <c r="H42" s="8"/>
      <c r="I42" s="31" t="s">
        <v>242</v>
      </c>
      <c r="J42" s="10"/>
      <c r="K42" s="4">
        <f t="shared" ref="K42:L42" si="7">SUM(K43)</f>
        <v>1300000</v>
      </c>
      <c r="L42" s="4">
        <f t="shared" si="7"/>
        <v>800000</v>
      </c>
      <c r="M42" s="92"/>
    </row>
    <row r="43" spans="1:13" ht="60">
      <c r="A43" s="83"/>
      <c r="B43" s="93"/>
      <c r="C43" s="93"/>
      <c r="D43" s="93"/>
      <c r="E43" s="94"/>
      <c r="F43" s="94"/>
      <c r="G43" s="8" t="s">
        <v>138</v>
      </c>
      <c r="H43" s="8"/>
      <c r="I43" s="32" t="s">
        <v>243</v>
      </c>
      <c r="J43" s="36"/>
      <c r="K43" s="14">
        <f>SUM(K44:K44)</f>
        <v>1300000</v>
      </c>
      <c r="L43" s="14">
        <f>SUM(L44:L44)</f>
        <v>800000</v>
      </c>
      <c r="M43" s="92"/>
    </row>
    <row r="44" spans="1:13" ht="15">
      <c r="A44" s="83"/>
      <c r="B44" s="93"/>
      <c r="C44" s="93"/>
      <c r="D44" s="93"/>
      <c r="E44" s="94"/>
      <c r="F44" s="94"/>
      <c r="G44" s="51" t="s">
        <v>1</v>
      </c>
      <c r="H44" s="8"/>
      <c r="I44" s="67"/>
      <c r="J44" s="53">
        <v>800</v>
      </c>
      <c r="K44" s="16">
        <v>1300000</v>
      </c>
      <c r="L44" s="16">
        <v>800000</v>
      </c>
      <c r="M44" s="92"/>
    </row>
    <row r="45" spans="1:13" ht="60">
      <c r="A45" s="83"/>
      <c r="B45" s="93"/>
      <c r="C45" s="93"/>
      <c r="D45" s="93"/>
      <c r="E45" s="94"/>
      <c r="F45" s="94"/>
      <c r="G45" s="2" t="s">
        <v>333</v>
      </c>
      <c r="H45" s="8"/>
      <c r="I45" s="31" t="s">
        <v>336</v>
      </c>
      <c r="J45" s="10"/>
      <c r="K45" s="21">
        <f>SUM(K46:K46)</f>
        <v>4467000</v>
      </c>
      <c r="L45" s="21">
        <f>SUM(L46:L46)</f>
        <v>3082000</v>
      </c>
      <c r="M45" s="92"/>
    </row>
    <row r="46" spans="1:13" ht="30">
      <c r="A46" s="83"/>
      <c r="B46" s="93"/>
      <c r="C46" s="93"/>
      <c r="D46" s="93"/>
      <c r="E46" s="94"/>
      <c r="F46" s="94"/>
      <c r="G46" s="8" t="s">
        <v>334</v>
      </c>
      <c r="H46" s="8"/>
      <c r="I46" s="32" t="s">
        <v>337</v>
      </c>
      <c r="J46" s="12"/>
      <c r="K46" s="16">
        <f>SUM(K47)</f>
        <v>4467000</v>
      </c>
      <c r="L46" s="16">
        <f>SUM(L47)</f>
        <v>3082000</v>
      </c>
      <c r="M46" s="92"/>
    </row>
    <row r="47" spans="1:13" ht="96" customHeight="1">
      <c r="A47" s="83"/>
      <c r="B47" s="93"/>
      <c r="C47" s="93"/>
      <c r="D47" s="93"/>
      <c r="E47" s="94"/>
      <c r="F47" s="94"/>
      <c r="G47" s="8" t="s">
        <v>3</v>
      </c>
      <c r="H47" s="8"/>
      <c r="I47" s="68"/>
      <c r="J47" s="12">
        <v>100</v>
      </c>
      <c r="K47" s="16">
        <v>4467000</v>
      </c>
      <c r="L47" s="16">
        <v>3082000</v>
      </c>
      <c r="M47" s="92"/>
    </row>
    <row r="48" spans="1:13" ht="60" customHeight="1">
      <c r="A48" s="83"/>
      <c r="B48" s="93"/>
      <c r="C48" s="93"/>
      <c r="D48" s="93"/>
      <c r="E48" s="94"/>
      <c r="F48" s="94"/>
      <c r="G48" s="17" t="s">
        <v>309</v>
      </c>
      <c r="H48" s="8"/>
      <c r="I48" s="37" t="s">
        <v>312</v>
      </c>
      <c r="J48" s="18" t="s">
        <v>0</v>
      </c>
      <c r="K48" s="5">
        <f>SUM(K49)</f>
        <v>10000</v>
      </c>
      <c r="L48" s="5">
        <f>SUM(L49)</f>
        <v>7000</v>
      </c>
      <c r="M48" s="92"/>
    </row>
    <row r="49" spans="1:13" ht="75">
      <c r="A49" s="83"/>
      <c r="B49" s="93"/>
      <c r="C49" s="93"/>
      <c r="D49" s="93"/>
      <c r="E49" s="94"/>
      <c r="F49" s="94"/>
      <c r="G49" s="55" t="s">
        <v>310</v>
      </c>
      <c r="H49" s="8"/>
      <c r="I49" s="19" t="s">
        <v>313</v>
      </c>
      <c r="J49" s="10"/>
      <c r="K49" s="3">
        <f t="shared" ref="K49:L51" si="8">SUM(K50)</f>
        <v>10000</v>
      </c>
      <c r="L49" s="3">
        <f t="shared" si="8"/>
        <v>7000</v>
      </c>
      <c r="M49" s="92"/>
    </row>
    <row r="50" spans="1:13" ht="45">
      <c r="A50" s="83"/>
      <c r="B50" s="93"/>
      <c r="C50" s="93"/>
      <c r="D50" s="93"/>
      <c r="E50" s="94"/>
      <c r="F50" s="94"/>
      <c r="G50" s="7" t="s">
        <v>365</v>
      </c>
      <c r="H50" s="24"/>
      <c r="I50" s="38" t="s">
        <v>314</v>
      </c>
      <c r="J50" s="39"/>
      <c r="K50" s="3">
        <f t="shared" si="8"/>
        <v>10000</v>
      </c>
      <c r="L50" s="3">
        <f t="shared" si="8"/>
        <v>7000</v>
      </c>
      <c r="M50" s="92"/>
    </row>
    <row r="51" spans="1:13" ht="32.25" customHeight="1">
      <c r="A51" s="83"/>
      <c r="B51" s="93"/>
      <c r="C51" s="93"/>
      <c r="D51" s="93"/>
      <c r="E51" s="94"/>
      <c r="F51" s="94"/>
      <c r="G51" s="45" t="s">
        <v>311</v>
      </c>
      <c r="H51" s="8"/>
      <c r="I51" s="46" t="s">
        <v>315</v>
      </c>
      <c r="J51" s="40"/>
      <c r="K51" s="14">
        <f t="shared" si="8"/>
        <v>10000</v>
      </c>
      <c r="L51" s="14">
        <f t="shared" si="8"/>
        <v>7000</v>
      </c>
      <c r="M51" s="92"/>
    </row>
    <row r="52" spans="1:13" ht="36" customHeight="1">
      <c r="A52" s="83"/>
      <c r="B52" s="93"/>
      <c r="C52" s="93"/>
      <c r="D52" s="93"/>
      <c r="E52" s="94"/>
      <c r="F52" s="94"/>
      <c r="G52" s="8" t="s">
        <v>2</v>
      </c>
      <c r="H52" s="8"/>
      <c r="I52" s="20" t="s">
        <v>0</v>
      </c>
      <c r="J52" s="12">
        <v>200</v>
      </c>
      <c r="K52" s="4">
        <v>10000</v>
      </c>
      <c r="L52" s="4">
        <v>7000</v>
      </c>
      <c r="M52" s="92"/>
    </row>
    <row r="53" spans="1:13" ht="57">
      <c r="A53" s="83"/>
      <c r="B53" s="93"/>
      <c r="C53" s="93"/>
      <c r="D53" s="93"/>
      <c r="E53" s="94"/>
      <c r="F53" s="94"/>
      <c r="G53" s="17" t="s">
        <v>46</v>
      </c>
      <c r="H53" s="121"/>
      <c r="I53" s="122" t="s">
        <v>94</v>
      </c>
      <c r="J53" s="18" t="s">
        <v>0</v>
      </c>
      <c r="K53" s="5">
        <f>SUM(K54)</f>
        <v>1221000</v>
      </c>
      <c r="L53" s="5">
        <f>SUM(L54)</f>
        <v>842000</v>
      </c>
      <c r="M53" s="92"/>
    </row>
    <row r="54" spans="1:13" ht="64.5" customHeight="1">
      <c r="A54" s="83"/>
      <c r="B54" s="93"/>
      <c r="C54" s="93"/>
      <c r="D54" s="93"/>
      <c r="E54" s="94"/>
      <c r="F54" s="94"/>
      <c r="G54" s="7" t="s">
        <v>201</v>
      </c>
      <c r="H54" s="99"/>
      <c r="I54" s="123" t="s">
        <v>148</v>
      </c>
      <c r="J54" s="10" t="s">
        <v>0</v>
      </c>
      <c r="K54" s="3">
        <f>SUM(K56)</f>
        <v>1221000</v>
      </c>
      <c r="L54" s="3">
        <f>SUM(L56)</f>
        <v>842000</v>
      </c>
      <c r="M54" s="92"/>
    </row>
    <row r="55" spans="1:13" ht="60">
      <c r="A55" s="83"/>
      <c r="B55" s="93"/>
      <c r="C55" s="93"/>
      <c r="D55" s="93"/>
      <c r="E55" s="94"/>
      <c r="F55" s="94"/>
      <c r="G55" s="22" t="s">
        <v>202</v>
      </c>
      <c r="H55" s="124"/>
      <c r="I55" s="9" t="s">
        <v>149</v>
      </c>
      <c r="J55" s="39"/>
      <c r="K55" s="3">
        <f>SUM(K56)</f>
        <v>1221000</v>
      </c>
      <c r="L55" s="3">
        <f>SUM(L56)</f>
        <v>842000</v>
      </c>
      <c r="M55" s="92"/>
    </row>
    <row r="56" spans="1:13" ht="45">
      <c r="A56" s="83"/>
      <c r="B56" s="93"/>
      <c r="C56" s="93"/>
      <c r="D56" s="93"/>
      <c r="E56" s="94"/>
      <c r="F56" s="94"/>
      <c r="G56" s="69" t="s">
        <v>203</v>
      </c>
      <c r="H56" s="125"/>
      <c r="I56" s="80" t="s">
        <v>150</v>
      </c>
      <c r="J56" s="12" t="s">
        <v>0</v>
      </c>
      <c r="K56" s="4">
        <f>SUM(K57)</f>
        <v>1221000</v>
      </c>
      <c r="L56" s="4">
        <f>SUM(L57)</f>
        <v>842000</v>
      </c>
      <c r="M56" s="92"/>
    </row>
    <row r="57" spans="1:13" ht="48.75" customHeight="1">
      <c r="A57" s="83"/>
      <c r="B57" s="93"/>
      <c r="C57" s="93"/>
      <c r="D57" s="93"/>
      <c r="E57" s="94"/>
      <c r="F57" s="94"/>
      <c r="G57" s="8" t="s">
        <v>4</v>
      </c>
      <c r="H57" s="8"/>
      <c r="I57" s="68"/>
      <c r="J57" s="12">
        <v>600</v>
      </c>
      <c r="K57" s="4">
        <v>1221000</v>
      </c>
      <c r="L57" s="4">
        <v>842000</v>
      </c>
      <c r="M57" s="92"/>
    </row>
    <row r="58" spans="1:13" ht="59.25" customHeight="1">
      <c r="A58" s="83"/>
      <c r="B58" s="93"/>
      <c r="C58" s="93"/>
      <c r="D58" s="93"/>
      <c r="E58" s="94"/>
      <c r="F58" s="94"/>
      <c r="G58" s="17" t="s">
        <v>47</v>
      </c>
      <c r="H58" s="17"/>
      <c r="I58" s="70" t="s">
        <v>95</v>
      </c>
      <c r="J58" s="18" t="s">
        <v>0</v>
      </c>
      <c r="K58" s="5">
        <f>SUM(K59+K73)</f>
        <v>185754329</v>
      </c>
      <c r="L58" s="5">
        <f>SUM(L59+L73)</f>
        <v>33598499</v>
      </c>
      <c r="M58" s="92"/>
    </row>
    <row r="59" spans="1:13" ht="76.5" customHeight="1">
      <c r="A59" s="83"/>
      <c r="B59" s="93"/>
      <c r="C59" s="93"/>
      <c r="D59" s="93"/>
      <c r="E59" s="94"/>
      <c r="F59" s="94"/>
      <c r="G59" s="2" t="s">
        <v>133</v>
      </c>
      <c r="H59" s="2"/>
      <c r="I59" s="71" t="s">
        <v>96</v>
      </c>
      <c r="J59" s="39" t="s">
        <v>0</v>
      </c>
      <c r="K59" s="21">
        <f>SUM(K60)</f>
        <v>176022428</v>
      </c>
      <c r="L59" s="21">
        <f>SUM(L60+L63)</f>
        <v>31277428</v>
      </c>
      <c r="M59" s="92"/>
    </row>
    <row r="60" spans="1:13" ht="60.75" customHeight="1">
      <c r="A60" s="83"/>
      <c r="B60" s="93"/>
      <c r="C60" s="93"/>
      <c r="D60" s="93"/>
      <c r="E60" s="94"/>
      <c r="F60" s="94"/>
      <c r="G60" s="22" t="s">
        <v>244</v>
      </c>
      <c r="H60" s="8"/>
      <c r="I60" s="72" t="s">
        <v>97</v>
      </c>
      <c r="J60" s="39"/>
      <c r="K60" s="3">
        <f>SUM(K61+K63+K67+K65+K71+K69)</f>
        <v>176022428</v>
      </c>
      <c r="L60" s="3">
        <f>SUM(L61+L67+L69+L65+L71)</f>
        <v>29777428</v>
      </c>
      <c r="M60" s="92"/>
    </row>
    <row r="61" spans="1:13" ht="33" customHeight="1">
      <c r="A61" s="83"/>
      <c r="B61" s="93"/>
      <c r="C61" s="93"/>
      <c r="D61" s="93"/>
      <c r="E61" s="94"/>
      <c r="F61" s="94"/>
      <c r="G61" s="69" t="s">
        <v>160</v>
      </c>
      <c r="H61" s="8"/>
      <c r="I61" s="73" t="s">
        <v>161</v>
      </c>
      <c r="J61" s="39"/>
      <c r="K61" s="4">
        <f>SUM(K62)</f>
        <v>1016020.53</v>
      </c>
      <c r="L61" s="4">
        <f>SUM(L62)</f>
        <v>8902600</v>
      </c>
      <c r="M61" s="92"/>
    </row>
    <row r="62" spans="1:13" ht="33.75" customHeight="1">
      <c r="A62" s="83"/>
      <c r="B62" s="93"/>
      <c r="C62" s="93"/>
      <c r="D62" s="93"/>
      <c r="E62" s="94"/>
      <c r="F62" s="94"/>
      <c r="G62" s="51" t="s">
        <v>2</v>
      </c>
      <c r="H62" s="8"/>
      <c r="I62" s="52" t="s">
        <v>0</v>
      </c>
      <c r="J62" s="53">
        <v>200</v>
      </c>
      <c r="K62" s="199">
        <v>1016020.53</v>
      </c>
      <c r="L62" s="4">
        <v>8902600</v>
      </c>
      <c r="M62" s="92"/>
    </row>
    <row r="63" spans="1:13" ht="33.75" customHeight="1">
      <c r="A63" s="83"/>
      <c r="B63" s="93"/>
      <c r="C63" s="93"/>
      <c r="D63" s="93"/>
      <c r="E63" s="94"/>
      <c r="F63" s="94"/>
      <c r="G63" s="24" t="s">
        <v>348</v>
      </c>
      <c r="H63" s="8"/>
      <c r="I63" s="28" t="s">
        <v>349</v>
      </c>
      <c r="J63" s="12"/>
      <c r="K63" s="4">
        <f>SUM(K64)</f>
        <v>1500000</v>
      </c>
      <c r="L63" s="4">
        <f>SUM(L64)</f>
        <v>1500000</v>
      </c>
      <c r="M63" s="92"/>
    </row>
    <row r="64" spans="1:13" ht="33.75" customHeight="1">
      <c r="A64" s="83"/>
      <c r="B64" s="93"/>
      <c r="C64" s="93"/>
      <c r="D64" s="93"/>
      <c r="E64" s="94"/>
      <c r="F64" s="94"/>
      <c r="G64" s="51" t="s">
        <v>2</v>
      </c>
      <c r="H64" s="8"/>
      <c r="I64" s="52" t="s">
        <v>0</v>
      </c>
      <c r="J64" s="53">
        <v>200</v>
      </c>
      <c r="K64" s="16">
        <v>1500000</v>
      </c>
      <c r="L64" s="4">
        <v>1500000</v>
      </c>
      <c r="M64" s="92"/>
    </row>
    <row r="65" spans="1:13" ht="49.5" customHeight="1">
      <c r="A65" s="83"/>
      <c r="B65" s="93"/>
      <c r="C65" s="93"/>
      <c r="D65" s="93"/>
      <c r="E65" s="94"/>
      <c r="F65" s="94"/>
      <c r="G65" s="51" t="s">
        <v>355</v>
      </c>
      <c r="H65" s="8"/>
      <c r="I65" s="52" t="s">
        <v>356</v>
      </c>
      <c r="J65" s="53"/>
      <c r="K65" s="4">
        <f>SUM(K66)</f>
        <v>7631579.4699999997</v>
      </c>
      <c r="L65" s="4">
        <f>SUM(L66)</f>
        <v>0</v>
      </c>
      <c r="M65" s="92"/>
    </row>
    <row r="66" spans="1:13" ht="33.75" customHeight="1">
      <c r="A66" s="83"/>
      <c r="B66" s="93"/>
      <c r="C66" s="93"/>
      <c r="D66" s="93"/>
      <c r="E66" s="94"/>
      <c r="F66" s="94"/>
      <c r="G66" s="51" t="s">
        <v>2</v>
      </c>
      <c r="H66" s="8"/>
      <c r="I66" s="52" t="s">
        <v>0</v>
      </c>
      <c r="J66" s="53">
        <v>200</v>
      </c>
      <c r="K66" s="199">
        <v>7631579.4699999997</v>
      </c>
      <c r="L66" s="4">
        <v>0</v>
      </c>
      <c r="M66" s="92"/>
    </row>
    <row r="67" spans="1:13" ht="47.25" customHeight="1">
      <c r="A67" s="83"/>
      <c r="B67" s="93"/>
      <c r="C67" s="93"/>
      <c r="D67" s="93"/>
      <c r="E67" s="94"/>
      <c r="F67" s="94"/>
      <c r="G67" s="51" t="s">
        <v>245</v>
      </c>
      <c r="H67" s="8"/>
      <c r="I67" s="52" t="s">
        <v>162</v>
      </c>
      <c r="J67" s="53"/>
      <c r="K67" s="4">
        <f>SUM(K68:K68)</f>
        <v>16027550</v>
      </c>
      <c r="L67" s="4">
        <f>SUM(L68:L68)</f>
        <v>16027550</v>
      </c>
      <c r="M67" s="92"/>
    </row>
    <row r="68" spans="1:13" ht="30.75" customHeight="1">
      <c r="A68" s="83"/>
      <c r="B68" s="93"/>
      <c r="C68" s="93"/>
      <c r="D68" s="93"/>
      <c r="E68" s="94"/>
      <c r="F68" s="94"/>
      <c r="G68" s="51" t="s">
        <v>2</v>
      </c>
      <c r="H68" s="8"/>
      <c r="I68" s="52" t="s">
        <v>0</v>
      </c>
      <c r="J68" s="53">
        <v>200</v>
      </c>
      <c r="K68" s="4">
        <v>16027550</v>
      </c>
      <c r="L68" s="4">
        <v>16027550</v>
      </c>
      <c r="M68" s="92"/>
    </row>
    <row r="69" spans="1:13" ht="30.75" customHeight="1">
      <c r="A69" s="83"/>
      <c r="B69" s="93"/>
      <c r="C69" s="93"/>
      <c r="D69" s="93"/>
      <c r="E69" s="94"/>
      <c r="F69" s="94"/>
      <c r="G69" s="51" t="s">
        <v>353</v>
      </c>
      <c r="H69" s="8"/>
      <c r="I69" s="52" t="s">
        <v>354</v>
      </c>
      <c r="J69" s="53"/>
      <c r="K69" s="4">
        <f>SUM(K70:K70)</f>
        <v>145000000</v>
      </c>
      <c r="L69" s="4">
        <f>SUM(L70:L70)</f>
        <v>0</v>
      </c>
      <c r="M69" s="92"/>
    </row>
    <row r="70" spans="1:13" ht="30.75" customHeight="1">
      <c r="A70" s="83"/>
      <c r="B70" s="93"/>
      <c r="C70" s="93"/>
      <c r="D70" s="93"/>
      <c r="E70" s="94"/>
      <c r="F70" s="94"/>
      <c r="G70" s="51" t="s">
        <v>2</v>
      </c>
      <c r="H70" s="8"/>
      <c r="I70" s="52" t="s">
        <v>0</v>
      </c>
      <c r="J70" s="53">
        <v>200</v>
      </c>
      <c r="K70" s="4">
        <v>145000000</v>
      </c>
      <c r="L70" s="4">
        <v>0</v>
      </c>
      <c r="M70" s="92"/>
    </row>
    <row r="71" spans="1:13" ht="30.75" customHeight="1">
      <c r="A71" s="83"/>
      <c r="B71" s="93"/>
      <c r="C71" s="93"/>
      <c r="D71" s="93"/>
      <c r="E71" s="94"/>
      <c r="F71" s="94"/>
      <c r="G71" s="51" t="s">
        <v>330</v>
      </c>
      <c r="H71" s="126"/>
      <c r="I71" s="52" t="s">
        <v>366</v>
      </c>
      <c r="J71" s="53"/>
      <c r="K71" s="4">
        <f>SUM(K72:K72)</f>
        <v>4847278</v>
      </c>
      <c r="L71" s="4">
        <f>SUM(L72:L72)</f>
        <v>4847278</v>
      </c>
      <c r="M71" s="92"/>
    </row>
    <row r="72" spans="1:13" ht="30.75" customHeight="1">
      <c r="A72" s="83"/>
      <c r="B72" s="93"/>
      <c r="C72" s="93"/>
      <c r="D72" s="93"/>
      <c r="E72" s="94"/>
      <c r="F72" s="94"/>
      <c r="G72" s="51" t="s">
        <v>2</v>
      </c>
      <c r="H72" s="126"/>
      <c r="I72" s="52" t="s">
        <v>0</v>
      </c>
      <c r="J72" s="53">
        <v>200</v>
      </c>
      <c r="K72" s="4">
        <v>4847278</v>
      </c>
      <c r="L72" s="4">
        <v>4847278</v>
      </c>
      <c r="M72" s="92"/>
    </row>
    <row r="73" spans="1:13" ht="78.75" customHeight="1">
      <c r="A73" s="83"/>
      <c r="B73" s="93"/>
      <c r="C73" s="93"/>
      <c r="D73" s="93"/>
      <c r="E73" s="94"/>
      <c r="F73" s="94"/>
      <c r="G73" s="57" t="s">
        <v>130</v>
      </c>
      <c r="H73" s="126"/>
      <c r="I73" s="75" t="s">
        <v>98</v>
      </c>
      <c r="J73" s="54" t="s">
        <v>0</v>
      </c>
      <c r="K73" s="15">
        <f>SUM(K74)</f>
        <v>9731901</v>
      </c>
      <c r="L73" s="15">
        <f>SUM(L74)</f>
        <v>2321071</v>
      </c>
      <c r="M73" s="92"/>
    </row>
    <row r="74" spans="1:13" ht="60">
      <c r="A74" s="83"/>
      <c r="B74" s="93"/>
      <c r="C74" s="93"/>
      <c r="D74" s="93"/>
      <c r="E74" s="94"/>
      <c r="F74" s="94"/>
      <c r="G74" s="57" t="s">
        <v>246</v>
      </c>
      <c r="H74" s="127"/>
      <c r="I74" s="75" t="s">
        <v>247</v>
      </c>
      <c r="J74" s="54"/>
      <c r="K74" s="15">
        <f>SUM(K77+K75)</f>
        <v>9731901</v>
      </c>
      <c r="L74" s="15">
        <f>SUM(L77+L75)</f>
        <v>2321071</v>
      </c>
      <c r="M74" s="92"/>
    </row>
    <row r="75" spans="1:13" ht="78.75" customHeight="1">
      <c r="A75" s="83"/>
      <c r="B75" s="93"/>
      <c r="C75" s="93"/>
      <c r="D75" s="93"/>
      <c r="E75" s="94"/>
      <c r="F75" s="94"/>
      <c r="G75" s="60" t="s">
        <v>319</v>
      </c>
      <c r="H75" s="127"/>
      <c r="I75" s="74" t="s">
        <v>248</v>
      </c>
      <c r="J75" s="53"/>
      <c r="K75" s="16">
        <f>SUM(K76)</f>
        <v>7500000</v>
      </c>
      <c r="L75" s="16">
        <f>SUM(L76)</f>
        <v>0</v>
      </c>
      <c r="M75" s="92"/>
    </row>
    <row r="76" spans="1:13" ht="34.5" customHeight="1">
      <c r="A76" s="83"/>
      <c r="B76" s="93"/>
      <c r="C76" s="93"/>
      <c r="D76" s="93"/>
      <c r="E76" s="94"/>
      <c r="F76" s="94"/>
      <c r="G76" s="51" t="s">
        <v>2</v>
      </c>
      <c r="H76" s="127"/>
      <c r="I76" s="52" t="s">
        <v>0</v>
      </c>
      <c r="J76" s="53">
        <v>200</v>
      </c>
      <c r="K76" s="16">
        <v>7500000</v>
      </c>
      <c r="L76" s="16">
        <v>0</v>
      </c>
      <c r="M76" s="92"/>
    </row>
    <row r="77" spans="1:13" ht="60">
      <c r="A77" s="83"/>
      <c r="B77" s="93"/>
      <c r="C77" s="93"/>
      <c r="D77" s="93"/>
      <c r="E77" s="94"/>
      <c r="F77" s="94"/>
      <c r="G77" s="60" t="s">
        <v>26</v>
      </c>
      <c r="H77" s="127"/>
      <c r="I77" s="74" t="s">
        <v>249</v>
      </c>
      <c r="J77" s="53" t="s">
        <v>0</v>
      </c>
      <c r="K77" s="16">
        <f>SUM(K78)</f>
        <v>2231901</v>
      </c>
      <c r="L77" s="16">
        <f>SUM(L78)</f>
        <v>2321071</v>
      </c>
      <c r="M77" s="92"/>
    </row>
    <row r="78" spans="1:13" ht="30">
      <c r="A78" s="83"/>
      <c r="B78" s="93"/>
      <c r="C78" s="93"/>
      <c r="D78" s="93"/>
      <c r="E78" s="94"/>
      <c r="F78" s="94"/>
      <c r="G78" s="8" t="s">
        <v>5</v>
      </c>
      <c r="H78" s="127"/>
      <c r="I78" s="13"/>
      <c r="J78" s="12">
        <v>300</v>
      </c>
      <c r="K78" s="4">
        <v>2231901</v>
      </c>
      <c r="L78" s="4">
        <v>2321071</v>
      </c>
      <c r="M78" s="92"/>
    </row>
    <row r="79" spans="1:13" ht="42.75">
      <c r="A79" s="83"/>
      <c r="B79" s="93"/>
      <c r="C79" s="93"/>
      <c r="D79" s="93"/>
      <c r="E79" s="94"/>
      <c r="F79" s="94"/>
      <c r="G79" s="17" t="s">
        <v>48</v>
      </c>
      <c r="H79" s="17"/>
      <c r="I79" s="128" t="s">
        <v>99</v>
      </c>
      <c r="J79" s="18" t="s">
        <v>0</v>
      </c>
      <c r="K79" s="5">
        <f>SUM(K80)</f>
        <v>248632</v>
      </c>
      <c r="L79" s="5">
        <f>SUM(L80)</f>
        <v>228632</v>
      </c>
      <c r="M79" s="92"/>
    </row>
    <row r="80" spans="1:13" ht="60">
      <c r="A80" s="83"/>
      <c r="B80" s="93"/>
      <c r="C80" s="93"/>
      <c r="D80" s="93"/>
      <c r="E80" s="94"/>
      <c r="F80" s="94"/>
      <c r="G80" s="2" t="s">
        <v>340</v>
      </c>
      <c r="H80" s="2"/>
      <c r="I80" s="26" t="s">
        <v>100</v>
      </c>
      <c r="J80" s="10" t="s">
        <v>0</v>
      </c>
      <c r="K80" s="3">
        <f>SUM(K81+K84)</f>
        <v>248632</v>
      </c>
      <c r="L80" s="3">
        <f>SUM(L81+L84)</f>
        <v>228632</v>
      </c>
      <c r="M80" s="92"/>
    </row>
    <row r="81" spans="1:13" ht="60">
      <c r="A81" s="83"/>
      <c r="B81" s="93"/>
      <c r="C81" s="93"/>
      <c r="D81" s="93"/>
      <c r="E81" s="94"/>
      <c r="F81" s="94"/>
      <c r="G81" s="77" t="s">
        <v>101</v>
      </c>
      <c r="H81" s="126"/>
      <c r="I81" s="9" t="s">
        <v>102</v>
      </c>
      <c r="J81" s="10"/>
      <c r="K81" s="16">
        <f>SUM(K82)</f>
        <v>40000</v>
      </c>
      <c r="L81" s="16">
        <f>SUM(L82)</f>
        <v>20000</v>
      </c>
      <c r="M81" s="92"/>
    </row>
    <row r="82" spans="1:13" ht="30">
      <c r="A82" s="83"/>
      <c r="B82" s="93"/>
      <c r="C82" s="93"/>
      <c r="D82" s="93"/>
      <c r="E82" s="94"/>
      <c r="F82" s="94"/>
      <c r="G82" s="8" t="s">
        <v>341</v>
      </c>
      <c r="H82" s="2"/>
      <c r="I82" s="11" t="s">
        <v>343</v>
      </c>
      <c r="J82" s="12"/>
      <c r="K82" s="16">
        <f>SUM(K83)</f>
        <v>40000</v>
      </c>
      <c r="L82" s="4">
        <f>SUM(L83)</f>
        <v>20000</v>
      </c>
      <c r="M82" s="92"/>
    </row>
    <row r="83" spans="1:13" ht="33.75" customHeight="1">
      <c r="A83" s="83"/>
      <c r="B83" s="93"/>
      <c r="C83" s="93"/>
      <c r="D83" s="93"/>
      <c r="E83" s="94"/>
      <c r="F83" s="94"/>
      <c r="G83" s="51" t="s">
        <v>2</v>
      </c>
      <c r="H83" s="2"/>
      <c r="I83" s="13" t="s">
        <v>0</v>
      </c>
      <c r="J83" s="53">
        <v>200</v>
      </c>
      <c r="K83" s="4">
        <v>40000</v>
      </c>
      <c r="L83" s="4">
        <v>20000</v>
      </c>
      <c r="M83" s="92"/>
    </row>
    <row r="84" spans="1:13" ht="60">
      <c r="A84" s="83"/>
      <c r="B84" s="93"/>
      <c r="C84" s="93"/>
      <c r="D84" s="93"/>
      <c r="E84" s="94"/>
      <c r="F84" s="94"/>
      <c r="G84" s="77" t="s">
        <v>204</v>
      </c>
      <c r="H84" s="8"/>
      <c r="I84" s="129" t="s">
        <v>206</v>
      </c>
      <c r="J84" s="130"/>
      <c r="K84" s="4">
        <f t="shared" ref="K84:L85" si="9">SUM(K85)</f>
        <v>208632</v>
      </c>
      <c r="L84" s="4">
        <f t="shared" si="9"/>
        <v>208632</v>
      </c>
      <c r="M84" s="92"/>
    </row>
    <row r="85" spans="1:13" ht="45">
      <c r="A85" s="83"/>
      <c r="B85" s="93"/>
      <c r="C85" s="93"/>
      <c r="D85" s="93"/>
      <c r="E85" s="94"/>
      <c r="F85" s="94"/>
      <c r="G85" s="8" t="s">
        <v>205</v>
      </c>
      <c r="H85" s="8"/>
      <c r="I85" s="30" t="s">
        <v>207</v>
      </c>
      <c r="J85" s="12"/>
      <c r="K85" s="4">
        <f t="shared" si="9"/>
        <v>208632</v>
      </c>
      <c r="L85" s="4">
        <f t="shared" si="9"/>
        <v>208632</v>
      </c>
      <c r="M85" s="92"/>
    </row>
    <row r="86" spans="1:13" ht="31.5" customHeight="1">
      <c r="A86" s="83"/>
      <c r="B86" s="93"/>
      <c r="C86" s="93"/>
      <c r="D86" s="93"/>
      <c r="E86" s="94"/>
      <c r="F86" s="94"/>
      <c r="G86" s="8" t="s">
        <v>2</v>
      </c>
      <c r="H86" s="8"/>
      <c r="I86" s="30"/>
      <c r="J86" s="12">
        <v>200</v>
      </c>
      <c r="K86" s="4">
        <v>208632</v>
      </c>
      <c r="L86" s="4">
        <v>208632</v>
      </c>
      <c r="M86" s="92"/>
    </row>
    <row r="87" spans="1:13" ht="52.5" customHeight="1">
      <c r="A87" s="83"/>
      <c r="B87" s="93"/>
      <c r="C87" s="93"/>
      <c r="D87" s="93"/>
      <c r="E87" s="94"/>
      <c r="F87" s="94"/>
      <c r="G87" s="17" t="s">
        <v>159</v>
      </c>
      <c r="H87" s="8"/>
      <c r="I87" s="131" t="s">
        <v>103</v>
      </c>
      <c r="J87" s="18" t="s">
        <v>0</v>
      </c>
      <c r="K87" s="5">
        <f t="shared" ref="K87:L90" si="10">SUM(K88)</f>
        <v>70000</v>
      </c>
      <c r="L87" s="5">
        <f t="shared" si="10"/>
        <v>45000</v>
      </c>
      <c r="M87" s="92"/>
    </row>
    <row r="88" spans="1:13" ht="45">
      <c r="A88" s="83"/>
      <c r="B88" s="93"/>
      <c r="C88" s="93"/>
      <c r="D88" s="93"/>
      <c r="E88" s="94"/>
      <c r="F88" s="94"/>
      <c r="G88" s="132" t="s">
        <v>250</v>
      </c>
      <c r="H88" s="17"/>
      <c r="I88" s="133" t="s">
        <v>104</v>
      </c>
      <c r="J88" s="134"/>
      <c r="K88" s="21">
        <f>SUM(K89)</f>
        <v>70000</v>
      </c>
      <c r="L88" s="21">
        <f>SUM(L89)</f>
        <v>45000</v>
      </c>
      <c r="M88" s="92"/>
    </row>
    <row r="89" spans="1:13" ht="45">
      <c r="A89" s="83"/>
      <c r="B89" s="93"/>
      <c r="C89" s="93"/>
      <c r="D89" s="93"/>
      <c r="E89" s="94"/>
      <c r="F89" s="94"/>
      <c r="G89" s="132" t="s">
        <v>251</v>
      </c>
      <c r="H89" s="126"/>
      <c r="I89" s="133" t="s">
        <v>105</v>
      </c>
      <c r="J89" s="134"/>
      <c r="K89" s="3">
        <f t="shared" si="10"/>
        <v>70000</v>
      </c>
      <c r="L89" s="3">
        <f t="shared" si="10"/>
        <v>45000</v>
      </c>
      <c r="M89" s="92"/>
    </row>
    <row r="90" spans="1:13" ht="48" customHeight="1">
      <c r="A90" s="83"/>
      <c r="B90" s="93"/>
      <c r="C90" s="93"/>
      <c r="D90" s="93"/>
      <c r="E90" s="94"/>
      <c r="F90" s="94"/>
      <c r="G90" s="108" t="s">
        <v>107</v>
      </c>
      <c r="H90" s="126"/>
      <c r="I90" s="135" t="s">
        <v>106</v>
      </c>
      <c r="J90" s="39" t="s">
        <v>0</v>
      </c>
      <c r="K90" s="4">
        <f t="shared" si="10"/>
        <v>70000</v>
      </c>
      <c r="L90" s="4">
        <f t="shared" si="10"/>
        <v>45000</v>
      </c>
      <c r="M90" s="92"/>
    </row>
    <row r="91" spans="1:13" ht="30">
      <c r="A91" s="83"/>
      <c r="B91" s="93"/>
      <c r="C91" s="93"/>
      <c r="D91" s="93"/>
      <c r="E91" s="94"/>
      <c r="F91" s="94"/>
      <c r="G91" s="8" t="s">
        <v>2</v>
      </c>
      <c r="H91" s="136"/>
      <c r="I91" s="135"/>
      <c r="J91" s="12">
        <v>200</v>
      </c>
      <c r="K91" s="4">
        <v>70000</v>
      </c>
      <c r="L91" s="4">
        <v>45000</v>
      </c>
      <c r="M91" s="92"/>
    </row>
    <row r="92" spans="1:13" ht="15">
      <c r="A92" s="83"/>
      <c r="B92" s="93"/>
      <c r="C92" s="93"/>
      <c r="D92" s="93"/>
      <c r="E92" s="94"/>
      <c r="F92" s="94"/>
      <c r="G92" s="17" t="s">
        <v>7</v>
      </c>
      <c r="H92" s="17"/>
      <c r="I92" s="25" t="s">
        <v>110</v>
      </c>
      <c r="J92" s="18" t="s">
        <v>0</v>
      </c>
      <c r="K92" s="5">
        <f t="shared" ref="K92:L92" si="11">SUM(K93)</f>
        <v>20966307</v>
      </c>
      <c r="L92" s="5">
        <f t="shared" si="11"/>
        <v>21028057</v>
      </c>
      <c r="M92" s="92"/>
    </row>
    <row r="93" spans="1:13" ht="15">
      <c r="A93" s="83"/>
      <c r="B93" s="93"/>
      <c r="C93" s="93"/>
      <c r="D93" s="93"/>
      <c r="E93" s="94"/>
      <c r="F93" s="94"/>
      <c r="G93" s="107" t="s">
        <v>7</v>
      </c>
      <c r="H93" s="137"/>
      <c r="I93" s="138" t="s">
        <v>110</v>
      </c>
      <c r="J93" s="39" t="s">
        <v>0</v>
      </c>
      <c r="K93" s="3">
        <f>SUM(K97+K99+K101+K104+K115+K118+K94+K110+K106+K108+K112)</f>
        <v>20966307</v>
      </c>
      <c r="L93" s="3">
        <f>SUM(L97+L99+L101+L104+L115+L118+L94+L110+L106+L108+L112)</f>
        <v>21028057</v>
      </c>
      <c r="M93" s="92"/>
    </row>
    <row r="94" spans="1:13" ht="30">
      <c r="A94" s="83"/>
      <c r="B94" s="93"/>
      <c r="C94" s="93"/>
      <c r="D94" s="93"/>
      <c r="E94" s="94"/>
      <c r="F94" s="94"/>
      <c r="G94" s="8" t="s">
        <v>55</v>
      </c>
      <c r="H94" s="8"/>
      <c r="I94" s="135" t="s">
        <v>111</v>
      </c>
      <c r="J94" s="39"/>
      <c r="K94" s="4">
        <f>SUM(K95:K96)</f>
        <v>214000</v>
      </c>
      <c r="L94" s="4">
        <f>SUM(L95:L96)</f>
        <v>148000</v>
      </c>
      <c r="M94" s="92"/>
    </row>
    <row r="95" spans="1:13" ht="30">
      <c r="A95" s="83"/>
      <c r="B95" s="93"/>
      <c r="C95" s="93"/>
      <c r="D95" s="93"/>
      <c r="E95" s="94"/>
      <c r="F95" s="94"/>
      <c r="G95" s="8" t="s">
        <v>2</v>
      </c>
      <c r="H95" s="8"/>
      <c r="I95" s="13" t="s">
        <v>0</v>
      </c>
      <c r="J95" s="12">
        <v>200</v>
      </c>
      <c r="K95" s="14">
        <v>107000</v>
      </c>
      <c r="L95" s="14">
        <v>74000</v>
      </c>
      <c r="M95" s="92"/>
    </row>
    <row r="96" spans="1:13" ht="15">
      <c r="A96" s="83"/>
      <c r="B96" s="93"/>
      <c r="C96" s="93"/>
      <c r="D96" s="93"/>
      <c r="E96" s="94"/>
      <c r="F96" s="94"/>
      <c r="G96" s="24" t="s">
        <v>1</v>
      </c>
      <c r="H96" s="8"/>
      <c r="I96" s="32" t="s">
        <v>0</v>
      </c>
      <c r="J96" s="12">
        <v>800</v>
      </c>
      <c r="K96" s="14">
        <v>107000</v>
      </c>
      <c r="L96" s="14">
        <v>74000</v>
      </c>
      <c r="M96" s="92"/>
    </row>
    <row r="97" spans="1:13" ht="30">
      <c r="A97" s="83"/>
      <c r="B97" s="93"/>
      <c r="C97" s="93"/>
      <c r="D97" s="93"/>
      <c r="E97" s="94"/>
      <c r="F97" s="94"/>
      <c r="G97" s="8" t="s">
        <v>52</v>
      </c>
      <c r="H97" s="8"/>
      <c r="I97" s="112" t="s">
        <v>112</v>
      </c>
      <c r="J97" s="10"/>
      <c r="K97" s="4">
        <f>SUM(K98:K98)</f>
        <v>400000</v>
      </c>
      <c r="L97" s="4">
        <f>SUM(L98:L98)</f>
        <v>400000</v>
      </c>
      <c r="M97" s="92"/>
    </row>
    <row r="98" spans="1:13" ht="15">
      <c r="A98" s="83"/>
      <c r="B98" s="93"/>
      <c r="C98" s="93"/>
      <c r="D98" s="93"/>
      <c r="E98" s="94"/>
      <c r="F98" s="94"/>
      <c r="G98" s="24" t="s">
        <v>1</v>
      </c>
      <c r="H98" s="8"/>
      <c r="I98" s="32" t="s">
        <v>0</v>
      </c>
      <c r="J98" s="12">
        <v>800</v>
      </c>
      <c r="K98" s="14">
        <v>400000</v>
      </c>
      <c r="L98" s="14">
        <v>400000</v>
      </c>
      <c r="M98" s="92"/>
    </row>
    <row r="99" spans="1:13" ht="20.25" customHeight="1">
      <c r="A99" s="83"/>
      <c r="B99" s="93"/>
      <c r="C99" s="93"/>
      <c r="D99" s="93"/>
      <c r="E99" s="94"/>
      <c r="F99" s="94"/>
      <c r="G99" s="108" t="s">
        <v>50</v>
      </c>
      <c r="H99" s="8"/>
      <c r="I99" s="135" t="s">
        <v>113</v>
      </c>
      <c r="J99" s="10"/>
      <c r="K99" s="4">
        <f>SUM(K100)</f>
        <v>2394000</v>
      </c>
      <c r="L99" s="4">
        <f>SUM(L100)</f>
        <v>1652000</v>
      </c>
      <c r="M99" s="92"/>
    </row>
    <row r="100" spans="1:13" ht="116.25" customHeight="1">
      <c r="A100" s="83"/>
      <c r="B100" s="93"/>
      <c r="C100" s="93"/>
      <c r="D100" s="93"/>
      <c r="E100" s="94"/>
      <c r="F100" s="94"/>
      <c r="G100" s="8" t="s">
        <v>3</v>
      </c>
      <c r="H100" s="127"/>
      <c r="I100" s="20" t="s">
        <v>0</v>
      </c>
      <c r="J100" s="12">
        <v>100</v>
      </c>
      <c r="K100" s="4">
        <v>2394000</v>
      </c>
      <c r="L100" s="4">
        <v>1652000</v>
      </c>
      <c r="M100" s="92"/>
    </row>
    <row r="101" spans="1:13" ht="15">
      <c r="A101" s="83"/>
      <c r="B101" s="93"/>
      <c r="C101" s="93"/>
      <c r="D101" s="93"/>
      <c r="E101" s="94"/>
      <c r="F101" s="94"/>
      <c r="G101" s="108" t="s">
        <v>6</v>
      </c>
      <c r="H101" s="8"/>
      <c r="I101" s="135" t="s">
        <v>114</v>
      </c>
      <c r="J101" s="10"/>
      <c r="K101" s="4">
        <f>SUM(K102:K103)</f>
        <v>11364962</v>
      </c>
      <c r="L101" s="4">
        <f>SUM(L102:L103)</f>
        <v>13151462</v>
      </c>
      <c r="M101" s="92"/>
    </row>
    <row r="102" spans="1:13" ht="113.25" customHeight="1">
      <c r="A102" s="83"/>
      <c r="B102" s="93"/>
      <c r="C102" s="93"/>
      <c r="D102" s="93"/>
      <c r="E102" s="94"/>
      <c r="F102" s="94"/>
      <c r="G102" s="24" t="s">
        <v>3</v>
      </c>
      <c r="H102" s="127"/>
      <c r="I102" s="20" t="s">
        <v>0</v>
      </c>
      <c r="J102" s="12">
        <v>100</v>
      </c>
      <c r="K102" s="4">
        <v>9852500</v>
      </c>
      <c r="L102" s="4">
        <v>13139000</v>
      </c>
      <c r="M102" s="92"/>
    </row>
    <row r="103" spans="1:13" ht="30">
      <c r="A103" s="83"/>
      <c r="B103" s="93"/>
      <c r="C103" s="93"/>
      <c r="D103" s="93"/>
      <c r="E103" s="94"/>
      <c r="F103" s="94"/>
      <c r="G103" s="8" t="s">
        <v>2</v>
      </c>
      <c r="H103" s="8"/>
      <c r="I103" s="13" t="s">
        <v>0</v>
      </c>
      <c r="J103" s="12">
        <v>200</v>
      </c>
      <c r="K103" s="4">
        <v>1512462</v>
      </c>
      <c r="L103" s="4">
        <v>12462</v>
      </c>
      <c r="M103" s="92"/>
    </row>
    <row r="104" spans="1:13" ht="45">
      <c r="A104" s="83"/>
      <c r="B104" s="93"/>
      <c r="C104" s="93"/>
      <c r="D104" s="93"/>
      <c r="E104" s="94"/>
      <c r="F104" s="94"/>
      <c r="G104" s="108" t="s">
        <v>51</v>
      </c>
      <c r="H104" s="139"/>
      <c r="I104" s="140" t="s">
        <v>115</v>
      </c>
      <c r="J104" s="10"/>
      <c r="K104" s="4">
        <f>SUM(K105:K105)</f>
        <v>666000</v>
      </c>
      <c r="L104" s="4">
        <f>SUM(L105:L105)</f>
        <v>458000</v>
      </c>
      <c r="M104" s="92"/>
    </row>
    <row r="105" spans="1:13" ht="114" customHeight="1">
      <c r="A105" s="83"/>
      <c r="B105" s="93"/>
      <c r="C105" s="93"/>
      <c r="D105" s="93"/>
      <c r="E105" s="94"/>
      <c r="F105" s="94"/>
      <c r="G105" s="8" t="s">
        <v>3</v>
      </c>
      <c r="H105" s="127"/>
      <c r="I105" s="20" t="s">
        <v>0</v>
      </c>
      <c r="J105" s="12">
        <v>100</v>
      </c>
      <c r="K105" s="4">
        <v>666000</v>
      </c>
      <c r="L105" s="4">
        <v>458000</v>
      </c>
      <c r="M105" s="92"/>
    </row>
    <row r="106" spans="1:13" ht="36" customHeight="1">
      <c r="A106" s="83"/>
      <c r="B106" s="93"/>
      <c r="C106" s="93"/>
      <c r="D106" s="93"/>
      <c r="E106" s="94"/>
      <c r="F106" s="94"/>
      <c r="G106" s="24" t="s">
        <v>163</v>
      </c>
      <c r="H106" s="8"/>
      <c r="I106" s="13" t="s">
        <v>164</v>
      </c>
      <c r="J106" s="12"/>
      <c r="K106" s="4">
        <f>SUM(K107:K107)</f>
        <v>10000</v>
      </c>
      <c r="L106" s="4">
        <f>SUM(L107:L107)</f>
        <v>10000</v>
      </c>
      <c r="M106" s="92"/>
    </row>
    <row r="107" spans="1:13" ht="30">
      <c r="A107" s="83"/>
      <c r="B107" s="93"/>
      <c r="C107" s="93"/>
      <c r="D107" s="93"/>
      <c r="E107" s="94"/>
      <c r="F107" s="94"/>
      <c r="G107" s="8" t="s">
        <v>2</v>
      </c>
      <c r="H107" s="24"/>
      <c r="I107" s="13" t="s">
        <v>0</v>
      </c>
      <c r="J107" s="12">
        <v>200</v>
      </c>
      <c r="K107" s="4">
        <v>10000</v>
      </c>
      <c r="L107" s="4">
        <v>10000</v>
      </c>
      <c r="M107" s="92"/>
    </row>
    <row r="108" spans="1:13" ht="45">
      <c r="A108" s="83"/>
      <c r="B108" s="93"/>
      <c r="C108" s="93"/>
      <c r="D108" s="93"/>
      <c r="E108" s="94"/>
      <c r="F108" s="94"/>
      <c r="G108" s="48" t="s">
        <v>260</v>
      </c>
      <c r="H108" s="24"/>
      <c r="I108" s="49" t="s">
        <v>323</v>
      </c>
      <c r="J108" s="40"/>
      <c r="K108" s="4">
        <f>SUM(K109:K109)</f>
        <v>2518000</v>
      </c>
      <c r="L108" s="4">
        <f>SUM(L109:L109)</f>
        <v>1737000</v>
      </c>
      <c r="M108" s="92"/>
    </row>
    <row r="109" spans="1:13" ht="30">
      <c r="A109" s="83"/>
      <c r="B109" s="93"/>
      <c r="C109" s="93"/>
      <c r="D109" s="93"/>
      <c r="E109" s="94"/>
      <c r="F109" s="94"/>
      <c r="G109" s="8" t="s">
        <v>5</v>
      </c>
      <c r="H109" s="24"/>
      <c r="I109" s="50"/>
      <c r="J109" s="12">
        <v>300</v>
      </c>
      <c r="K109" s="4">
        <v>2518000</v>
      </c>
      <c r="L109" s="4">
        <v>1737000</v>
      </c>
      <c r="M109" s="92"/>
    </row>
    <row r="110" spans="1:13" ht="99.75" customHeight="1">
      <c r="A110" s="83"/>
      <c r="B110" s="93"/>
      <c r="C110" s="93"/>
      <c r="D110" s="93"/>
      <c r="E110" s="94"/>
      <c r="F110" s="94"/>
      <c r="G110" s="24" t="s">
        <v>143</v>
      </c>
      <c r="H110" s="24"/>
      <c r="I110" s="13" t="s">
        <v>144</v>
      </c>
      <c r="J110" s="12"/>
      <c r="K110" s="4">
        <f>SUM(K111:K111)</f>
        <v>1899</v>
      </c>
      <c r="L110" s="4">
        <f>SUM(L111:L111)</f>
        <v>23435</v>
      </c>
      <c r="M110" s="92"/>
    </row>
    <row r="111" spans="1:13" ht="30">
      <c r="A111" s="83"/>
      <c r="B111" s="93"/>
      <c r="C111" s="93"/>
      <c r="D111" s="93"/>
      <c r="E111" s="94"/>
      <c r="F111" s="94"/>
      <c r="G111" s="8" t="s">
        <v>2</v>
      </c>
      <c r="H111" s="24"/>
      <c r="I111" s="13" t="s">
        <v>0</v>
      </c>
      <c r="J111" s="12">
        <v>200</v>
      </c>
      <c r="K111" s="4">
        <v>1899</v>
      </c>
      <c r="L111" s="4">
        <v>23435</v>
      </c>
      <c r="M111" s="92"/>
    </row>
    <row r="112" spans="1:13" ht="60">
      <c r="A112" s="83"/>
      <c r="B112" s="93"/>
      <c r="C112" s="93"/>
      <c r="D112" s="93"/>
      <c r="E112" s="94"/>
      <c r="F112" s="94"/>
      <c r="G112" s="8" t="s">
        <v>344</v>
      </c>
      <c r="H112" s="24"/>
      <c r="I112" s="13" t="s">
        <v>345</v>
      </c>
      <c r="J112" s="12"/>
      <c r="K112" s="4">
        <f>SUM(K113:K114)</f>
        <v>1587798</v>
      </c>
      <c r="L112" s="4">
        <f>SUM(L113:L114)</f>
        <v>1638512</v>
      </c>
      <c r="M112" s="92"/>
    </row>
    <row r="113" spans="1:13" ht="90">
      <c r="A113" s="83"/>
      <c r="B113" s="93"/>
      <c r="C113" s="93"/>
      <c r="D113" s="93"/>
      <c r="E113" s="94"/>
      <c r="F113" s="94"/>
      <c r="G113" s="8" t="s">
        <v>3</v>
      </c>
      <c r="H113" s="24"/>
      <c r="I113" s="13" t="s">
        <v>0</v>
      </c>
      <c r="J113" s="12">
        <v>100</v>
      </c>
      <c r="K113" s="4">
        <v>1550000</v>
      </c>
      <c r="L113" s="4">
        <v>1598000</v>
      </c>
      <c r="M113" s="92"/>
    </row>
    <row r="114" spans="1:13" ht="30">
      <c r="A114" s="83"/>
      <c r="B114" s="93"/>
      <c r="C114" s="93"/>
      <c r="D114" s="93"/>
      <c r="E114" s="94"/>
      <c r="F114" s="94"/>
      <c r="G114" s="8" t="s">
        <v>2</v>
      </c>
      <c r="H114" s="24"/>
      <c r="I114" s="13"/>
      <c r="J114" s="12">
        <v>200</v>
      </c>
      <c r="K114" s="4">
        <v>37798</v>
      </c>
      <c r="L114" s="4">
        <v>40512</v>
      </c>
      <c r="M114" s="92"/>
    </row>
    <row r="115" spans="1:13" ht="66" customHeight="1">
      <c r="A115" s="83"/>
      <c r="B115" s="93"/>
      <c r="C115" s="93"/>
      <c r="D115" s="93"/>
      <c r="E115" s="94"/>
      <c r="F115" s="94"/>
      <c r="G115" s="8" t="s">
        <v>27</v>
      </c>
      <c r="H115" s="8"/>
      <c r="I115" s="140" t="s">
        <v>153</v>
      </c>
      <c r="J115" s="12"/>
      <c r="K115" s="4">
        <f>SUM(K116:K117)</f>
        <v>1779223</v>
      </c>
      <c r="L115" s="4">
        <f>SUM(L116:L117)</f>
        <v>1779223</v>
      </c>
      <c r="M115" s="92"/>
    </row>
    <row r="116" spans="1:13" ht="112.5" customHeight="1">
      <c r="A116" s="83"/>
      <c r="B116" s="93"/>
      <c r="C116" s="93"/>
      <c r="D116" s="93"/>
      <c r="E116" s="94"/>
      <c r="F116" s="94"/>
      <c r="G116" s="8" t="s">
        <v>3</v>
      </c>
      <c r="H116" s="8"/>
      <c r="I116" s="20" t="s">
        <v>0</v>
      </c>
      <c r="J116" s="12">
        <v>100</v>
      </c>
      <c r="K116" s="4">
        <v>1769223</v>
      </c>
      <c r="L116" s="4">
        <v>1769223</v>
      </c>
      <c r="M116" s="92"/>
    </row>
    <row r="117" spans="1:13" ht="30">
      <c r="A117" s="83"/>
      <c r="B117" s="93"/>
      <c r="C117" s="93"/>
      <c r="D117" s="93"/>
      <c r="E117" s="94"/>
      <c r="F117" s="94"/>
      <c r="G117" s="8" t="s">
        <v>2</v>
      </c>
      <c r="H117" s="8"/>
      <c r="I117" s="20" t="s">
        <v>0</v>
      </c>
      <c r="J117" s="12">
        <v>200</v>
      </c>
      <c r="K117" s="4">
        <v>10000</v>
      </c>
      <c r="L117" s="4">
        <v>10000</v>
      </c>
      <c r="M117" s="92"/>
    </row>
    <row r="118" spans="1:13" ht="51" customHeight="1">
      <c r="A118" s="83"/>
      <c r="B118" s="93"/>
      <c r="C118" s="93"/>
      <c r="D118" s="93"/>
      <c r="E118" s="94"/>
      <c r="F118" s="94"/>
      <c r="G118" s="8" t="s">
        <v>28</v>
      </c>
      <c r="H118" s="8"/>
      <c r="I118" s="135" t="s">
        <v>154</v>
      </c>
      <c r="J118" s="12"/>
      <c r="K118" s="4">
        <f>SUM(K119:K120)</f>
        <v>30425</v>
      </c>
      <c r="L118" s="4">
        <f>SUM(L119:L120)</f>
        <v>30425</v>
      </c>
      <c r="M118" s="92"/>
    </row>
    <row r="119" spans="1:13" ht="117" customHeight="1">
      <c r="A119" s="83"/>
      <c r="B119" s="93"/>
      <c r="C119" s="93"/>
      <c r="D119" s="93"/>
      <c r="E119" s="94"/>
      <c r="F119" s="94"/>
      <c r="G119" s="8" t="s">
        <v>3</v>
      </c>
      <c r="H119" s="8"/>
      <c r="I119" s="20" t="s">
        <v>0</v>
      </c>
      <c r="J119" s="12">
        <v>100</v>
      </c>
      <c r="K119" s="4">
        <v>25425</v>
      </c>
      <c r="L119" s="4">
        <v>25425</v>
      </c>
      <c r="M119" s="92"/>
    </row>
    <row r="120" spans="1:13" ht="30">
      <c r="A120" s="83"/>
      <c r="B120" s="93"/>
      <c r="C120" s="93"/>
      <c r="D120" s="93"/>
      <c r="E120" s="94"/>
      <c r="F120" s="94"/>
      <c r="G120" s="8" t="s">
        <v>2</v>
      </c>
      <c r="H120" s="8"/>
      <c r="I120" s="20" t="s">
        <v>0</v>
      </c>
      <c r="J120" s="12">
        <v>200</v>
      </c>
      <c r="K120" s="4">
        <v>5000</v>
      </c>
      <c r="L120" s="4">
        <v>5000</v>
      </c>
      <c r="M120" s="92"/>
    </row>
    <row r="121" spans="1:13" ht="42.75">
      <c r="A121" s="83"/>
      <c r="B121" s="93"/>
      <c r="C121" s="93"/>
      <c r="D121" s="93"/>
      <c r="E121" s="94"/>
      <c r="F121" s="94"/>
      <c r="G121" s="141" t="s">
        <v>118</v>
      </c>
      <c r="H121" s="17">
        <v>852</v>
      </c>
      <c r="I121" s="20"/>
      <c r="J121" s="12"/>
      <c r="K121" s="5">
        <f>SUM(K122+K129)</f>
        <v>10729000</v>
      </c>
      <c r="L121" s="5">
        <f>SUM(L122+L129)</f>
        <v>7458000</v>
      </c>
      <c r="M121" s="92"/>
    </row>
    <row r="122" spans="1:13" ht="71.25">
      <c r="A122" s="83"/>
      <c r="B122" s="93"/>
      <c r="C122" s="93"/>
      <c r="D122" s="93"/>
      <c r="E122" s="94"/>
      <c r="F122" s="94"/>
      <c r="G122" s="17" t="s">
        <v>49</v>
      </c>
      <c r="H122" s="17"/>
      <c r="I122" s="142" t="s">
        <v>108</v>
      </c>
      <c r="J122" s="18" t="s">
        <v>0</v>
      </c>
      <c r="K122" s="5">
        <f>SUM(K123)</f>
        <v>1770000</v>
      </c>
      <c r="L122" s="5">
        <f>SUM(L123)</f>
        <v>1276000</v>
      </c>
      <c r="M122" s="92"/>
    </row>
    <row r="123" spans="1:13" ht="60">
      <c r="A123" s="83"/>
      <c r="B123" s="93"/>
      <c r="C123" s="93"/>
      <c r="D123" s="93"/>
      <c r="E123" s="94"/>
      <c r="F123" s="94"/>
      <c r="G123" s="143" t="s">
        <v>208</v>
      </c>
      <c r="H123" s="24"/>
      <c r="I123" s="144" t="s">
        <v>109</v>
      </c>
      <c r="J123" s="10"/>
      <c r="K123" s="3">
        <f>SUM(K124)</f>
        <v>1770000</v>
      </c>
      <c r="L123" s="3">
        <f>SUM(L124)</f>
        <v>1276000</v>
      </c>
      <c r="M123" s="92"/>
    </row>
    <row r="124" spans="1:13" ht="45">
      <c r="A124" s="83"/>
      <c r="B124" s="93"/>
      <c r="C124" s="93"/>
      <c r="D124" s="93"/>
      <c r="E124" s="94"/>
      <c r="F124" s="94"/>
      <c r="G124" s="8" t="s">
        <v>209</v>
      </c>
      <c r="H124" s="145"/>
      <c r="I124" s="13" t="s">
        <v>212</v>
      </c>
      <c r="J124" s="12"/>
      <c r="K124" s="3">
        <f>SUM(K125+K127)</f>
        <v>1770000</v>
      </c>
      <c r="L124" s="3">
        <f>SUM(L125+L127)</f>
        <v>1276000</v>
      </c>
      <c r="M124" s="92"/>
    </row>
    <row r="125" spans="1:13" ht="66.75" customHeight="1">
      <c r="A125" s="83"/>
      <c r="B125" s="93"/>
      <c r="C125" s="93"/>
      <c r="D125" s="93"/>
      <c r="E125" s="94"/>
      <c r="F125" s="94"/>
      <c r="G125" s="8" t="s">
        <v>210</v>
      </c>
      <c r="H125" s="8"/>
      <c r="I125" s="146" t="s">
        <v>213</v>
      </c>
      <c r="J125" s="12"/>
      <c r="K125" s="4">
        <f>SUM(K126)</f>
        <v>1560000</v>
      </c>
      <c r="L125" s="4">
        <f>SUM(L126)</f>
        <v>1076000</v>
      </c>
      <c r="M125" s="92"/>
    </row>
    <row r="126" spans="1:13" ht="30">
      <c r="A126" s="83"/>
      <c r="B126" s="93"/>
      <c r="C126" s="93"/>
      <c r="D126" s="93"/>
      <c r="E126" s="94"/>
      <c r="F126" s="94"/>
      <c r="G126" s="24" t="s">
        <v>2</v>
      </c>
      <c r="H126" s="147"/>
      <c r="I126" s="28" t="s">
        <v>0</v>
      </c>
      <c r="J126" s="12">
        <v>200</v>
      </c>
      <c r="K126" s="4">
        <v>1560000</v>
      </c>
      <c r="L126" s="4">
        <v>1076000</v>
      </c>
      <c r="M126" s="92"/>
    </row>
    <row r="127" spans="1:13" ht="49.5" customHeight="1">
      <c r="A127" s="83"/>
      <c r="B127" s="93"/>
      <c r="C127" s="93"/>
      <c r="D127" s="93"/>
      <c r="E127" s="94"/>
      <c r="F127" s="94"/>
      <c r="G127" s="108" t="s">
        <v>211</v>
      </c>
      <c r="H127" s="148"/>
      <c r="I127" s="146" t="s">
        <v>214</v>
      </c>
      <c r="J127" s="12" t="s">
        <v>0</v>
      </c>
      <c r="K127" s="4">
        <f>SUM(K128:K128)</f>
        <v>210000</v>
      </c>
      <c r="L127" s="4">
        <f>SUM(L128:L128)</f>
        <v>200000</v>
      </c>
      <c r="M127" s="92"/>
    </row>
    <row r="128" spans="1:13" ht="30">
      <c r="A128" s="83"/>
      <c r="B128" s="93"/>
      <c r="C128" s="93"/>
      <c r="D128" s="93"/>
      <c r="E128" s="94"/>
      <c r="F128" s="94"/>
      <c r="G128" s="24" t="s">
        <v>2</v>
      </c>
      <c r="H128" s="8"/>
      <c r="I128" s="28" t="s">
        <v>0</v>
      </c>
      <c r="J128" s="12">
        <v>200</v>
      </c>
      <c r="K128" s="4">
        <v>210000</v>
      </c>
      <c r="L128" s="4">
        <v>200000</v>
      </c>
      <c r="M128" s="92"/>
    </row>
    <row r="129" spans="1:13" ht="15">
      <c r="A129" s="83"/>
      <c r="B129" s="93"/>
      <c r="C129" s="93"/>
      <c r="D129" s="93"/>
      <c r="E129" s="94"/>
      <c r="F129" s="94"/>
      <c r="G129" s="17" t="s">
        <v>7</v>
      </c>
      <c r="H129" s="24"/>
      <c r="I129" s="25" t="s">
        <v>110</v>
      </c>
      <c r="J129" s="18" t="s">
        <v>0</v>
      </c>
      <c r="K129" s="5">
        <f>SUM(K130)</f>
        <v>8959000</v>
      </c>
      <c r="L129" s="5">
        <f>SUM(L130)</f>
        <v>6182000</v>
      </c>
      <c r="M129" s="92"/>
    </row>
    <row r="130" spans="1:13" ht="15">
      <c r="A130" s="83"/>
      <c r="B130" s="93"/>
      <c r="C130" s="93"/>
      <c r="D130" s="93"/>
      <c r="E130" s="94"/>
      <c r="F130" s="94"/>
      <c r="G130" s="108" t="s">
        <v>6</v>
      </c>
      <c r="H130" s="17"/>
      <c r="I130" s="135" t="s">
        <v>114</v>
      </c>
      <c r="J130" s="10"/>
      <c r="K130" s="4">
        <f>SUM(K131:K132)</f>
        <v>8959000</v>
      </c>
      <c r="L130" s="4">
        <f>SUM(L131:L132)</f>
        <v>6182000</v>
      </c>
      <c r="M130" s="92"/>
    </row>
    <row r="131" spans="1:13" ht="90" customHeight="1">
      <c r="A131" s="83"/>
      <c r="B131" s="93"/>
      <c r="C131" s="93"/>
      <c r="D131" s="93"/>
      <c r="E131" s="94"/>
      <c r="F131" s="94"/>
      <c r="G131" s="8" t="s">
        <v>3</v>
      </c>
      <c r="H131" s="127"/>
      <c r="I131" s="20" t="s">
        <v>0</v>
      </c>
      <c r="J131" s="12">
        <v>100</v>
      </c>
      <c r="K131" s="4">
        <v>8954000</v>
      </c>
      <c r="L131" s="4">
        <v>6182000</v>
      </c>
      <c r="M131" s="92"/>
    </row>
    <row r="132" spans="1:13" ht="33" customHeight="1">
      <c r="A132" s="83"/>
      <c r="B132" s="93"/>
      <c r="C132" s="93"/>
      <c r="D132" s="93"/>
      <c r="E132" s="94"/>
      <c r="F132" s="94"/>
      <c r="G132" s="24" t="s">
        <v>2</v>
      </c>
      <c r="H132" s="8"/>
      <c r="I132" s="28" t="s">
        <v>0</v>
      </c>
      <c r="J132" s="12">
        <v>200</v>
      </c>
      <c r="K132" s="4">
        <v>5000</v>
      </c>
      <c r="L132" s="4">
        <v>0</v>
      </c>
      <c r="M132" s="92"/>
    </row>
    <row r="133" spans="1:13" ht="42.75">
      <c r="A133" s="83"/>
      <c r="B133" s="93"/>
      <c r="C133" s="93"/>
      <c r="D133" s="93"/>
      <c r="E133" s="94"/>
      <c r="F133" s="94"/>
      <c r="G133" s="141" t="s">
        <v>119</v>
      </c>
      <c r="H133" s="17">
        <v>855</v>
      </c>
      <c r="I133" s="20"/>
      <c r="J133" s="12"/>
      <c r="K133" s="5">
        <f>SUM(K134+K198+K203)</f>
        <v>729180945</v>
      </c>
      <c r="L133" s="5">
        <f>SUM(L134+L198+L203)</f>
        <v>649157323</v>
      </c>
      <c r="M133" s="92"/>
    </row>
    <row r="134" spans="1:13" ht="50.25" customHeight="1">
      <c r="A134" s="83"/>
      <c r="B134" s="93"/>
      <c r="C134" s="93"/>
      <c r="D134" s="93"/>
      <c r="E134" s="94"/>
      <c r="F134" s="94"/>
      <c r="G134" s="17" t="s">
        <v>215</v>
      </c>
      <c r="H134" s="17"/>
      <c r="I134" s="149" t="s">
        <v>56</v>
      </c>
      <c r="J134" s="18" t="s">
        <v>0</v>
      </c>
      <c r="K134" s="5">
        <f>SUM(K135)</f>
        <v>726350945</v>
      </c>
      <c r="L134" s="5">
        <f>SUM(L135)</f>
        <v>647208323</v>
      </c>
      <c r="M134" s="92"/>
    </row>
    <row r="135" spans="1:13" ht="45">
      <c r="A135" s="150"/>
      <c r="B135" s="216" t="s">
        <v>21</v>
      </c>
      <c r="C135" s="216"/>
      <c r="D135" s="216"/>
      <c r="E135" s="216"/>
      <c r="F135" s="217"/>
      <c r="G135" s="132" t="s">
        <v>193</v>
      </c>
      <c r="H135" s="17"/>
      <c r="I135" s="151" t="s">
        <v>65</v>
      </c>
      <c r="J135" s="39" t="s">
        <v>0</v>
      </c>
      <c r="K135" s="21">
        <f>SUM(K136+K167+K181+K195)</f>
        <v>726350945</v>
      </c>
      <c r="L135" s="21">
        <f>SUM(L136+L167+L181+L195)</f>
        <v>647208323</v>
      </c>
    </row>
    <row r="136" spans="1:13" ht="63" customHeight="1">
      <c r="A136" s="150"/>
      <c r="B136" s="209" t="s">
        <v>20</v>
      </c>
      <c r="C136" s="209"/>
      <c r="D136" s="209"/>
      <c r="E136" s="209"/>
      <c r="F136" s="210"/>
      <c r="G136" s="152" t="s">
        <v>216</v>
      </c>
      <c r="H136" s="153"/>
      <c r="I136" s="144" t="s">
        <v>66</v>
      </c>
      <c r="J136" s="39"/>
      <c r="K136" s="21">
        <f>SUM(K137+K139+K141+K143+K148+K151+K161+K153+K155+K159+K145+K163+K157+K165)</f>
        <v>683918177</v>
      </c>
      <c r="L136" s="21">
        <f>SUM(L137+L139+L141+L143+L148+L151+L161+L153+L155+L159+L145+L163+L157+L165)</f>
        <v>605272555</v>
      </c>
    </row>
    <row r="137" spans="1:13" ht="30">
      <c r="A137" s="150"/>
      <c r="B137" s="154"/>
      <c r="C137" s="154"/>
      <c r="D137" s="154"/>
      <c r="E137" s="154"/>
      <c r="F137" s="155"/>
      <c r="G137" s="108" t="s">
        <v>29</v>
      </c>
      <c r="H137" s="126"/>
      <c r="I137" s="156" t="s">
        <v>218</v>
      </c>
      <c r="J137" s="12" t="s">
        <v>0</v>
      </c>
      <c r="K137" s="4">
        <f>SUM(K138:K138)</f>
        <v>48571000</v>
      </c>
      <c r="L137" s="4">
        <f>SUM(L138:L138)</f>
        <v>29129000</v>
      </c>
    </row>
    <row r="138" spans="1:13" ht="47.25" customHeight="1">
      <c r="A138" s="150"/>
      <c r="B138" s="205" t="s">
        <v>19</v>
      </c>
      <c r="C138" s="205"/>
      <c r="D138" s="205"/>
      <c r="E138" s="205"/>
      <c r="F138" s="206"/>
      <c r="G138" s="24" t="s">
        <v>4</v>
      </c>
      <c r="H138" s="127"/>
      <c r="I138" s="32" t="s">
        <v>0</v>
      </c>
      <c r="J138" s="12">
        <v>600</v>
      </c>
      <c r="K138" s="4">
        <v>48571000</v>
      </c>
      <c r="L138" s="4">
        <v>29129000</v>
      </c>
    </row>
    <row r="139" spans="1:13" ht="30">
      <c r="A139" s="150"/>
      <c r="B139" s="207">
        <v>500</v>
      </c>
      <c r="C139" s="207"/>
      <c r="D139" s="207"/>
      <c r="E139" s="207"/>
      <c r="F139" s="208"/>
      <c r="G139" s="8" t="s">
        <v>30</v>
      </c>
      <c r="H139" s="8"/>
      <c r="I139" s="156" t="s">
        <v>219</v>
      </c>
      <c r="J139" s="12" t="s">
        <v>0</v>
      </c>
      <c r="K139" s="4">
        <f>SUM(K140:K140)</f>
        <v>48907415</v>
      </c>
      <c r="L139" s="4">
        <f>SUM(L140:L140)</f>
        <v>29387000</v>
      </c>
    </row>
    <row r="140" spans="1:13" ht="50.25" customHeight="1">
      <c r="A140" s="150"/>
      <c r="B140" s="157"/>
      <c r="C140" s="157"/>
      <c r="D140" s="157"/>
      <c r="E140" s="157"/>
      <c r="F140" s="158"/>
      <c r="G140" s="8" t="s">
        <v>4</v>
      </c>
      <c r="H140" s="8"/>
      <c r="I140" s="159" t="s">
        <v>0</v>
      </c>
      <c r="J140" s="12">
        <v>600</v>
      </c>
      <c r="K140" s="4">
        <v>48907415</v>
      </c>
      <c r="L140" s="4">
        <v>29387000</v>
      </c>
    </row>
    <row r="141" spans="1:13" ht="34.5" customHeight="1">
      <c r="A141" s="150"/>
      <c r="B141" s="212" t="s">
        <v>18</v>
      </c>
      <c r="C141" s="212"/>
      <c r="D141" s="212"/>
      <c r="E141" s="212"/>
      <c r="F141" s="213"/>
      <c r="G141" s="8" t="s">
        <v>31</v>
      </c>
      <c r="H141" s="8"/>
      <c r="I141" s="146" t="s">
        <v>220</v>
      </c>
      <c r="J141" s="12"/>
      <c r="K141" s="4">
        <f>SUM(K142:K142)</f>
        <v>18286743</v>
      </c>
      <c r="L141" s="202">
        <f>SUM(L142:L142)</f>
        <v>12814000</v>
      </c>
    </row>
    <row r="142" spans="1:13" ht="53.25" customHeight="1">
      <c r="A142" s="150"/>
      <c r="B142" s="205">
        <v>100</v>
      </c>
      <c r="C142" s="205"/>
      <c r="D142" s="205"/>
      <c r="E142" s="205"/>
      <c r="F142" s="206"/>
      <c r="G142" s="8" t="s">
        <v>4</v>
      </c>
      <c r="H142" s="8"/>
      <c r="I142" s="28" t="s">
        <v>0</v>
      </c>
      <c r="J142" s="12">
        <v>600</v>
      </c>
      <c r="K142" s="4">
        <v>18286743</v>
      </c>
      <c r="L142" s="4">
        <v>12814000</v>
      </c>
    </row>
    <row r="143" spans="1:13" ht="60">
      <c r="A143" s="150"/>
      <c r="B143" s="205">
        <v>200</v>
      </c>
      <c r="C143" s="205"/>
      <c r="D143" s="205"/>
      <c r="E143" s="205"/>
      <c r="F143" s="206"/>
      <c r="G143" s="8" t="s">
        <v>151</v>
      </c>
      <c r="H143" s="8"/>
      <c r="I143" s="28" t="s">
        <v>221</v>
      </c>
      <c r="J143" s="12"/>
      <c r="K143" s="4">
        <f>SUM(K144:K144)</f>
        <v>17262000</v>
      </c>
      <c r="L143" s="202">
        <f>SUM(L144:L144)</f>
        <v>13262000</v>
      </c>
    </row>
    <row r="144" spans="1:13" ht="50.25" customHeight="1">
      <c r="A144" s="150"/>
      <c r="B144" s="205">
        <v>300</v>
      </c>
      <c r="C144" s="205"/>
      <c r="D144" s="205"/>
      <c r="E144" s="205"/>
      <c r="F144" s="206"/>
      <c r="G144" s="8" t="s">
        <v>4</v>
      </c>
      <c r="H144" s="24"/>
      <c r="I144" s="28" t="s">
        <v>0</v>
      </c>
      <c r="J144" s="12">
        <v>600</v>
      </c>
      <c r="K144" s="4">
        <v>17262000</v>
      </c>
      <c r="L144" s="202">
        <v>13262000</v>
      </c>
    </row>
    <row r="145" spans="1:12" ht="49.5" customHeight="1">
      <c r="A145" s="150"/>
      <c r="B145" s="205">
        <v>600</v>
      </c>
      <c r="C145" s="205"/>
      <c r="D145" s="205"/>
      <c r="E145" s="205"/>
      <c r="F145" s="206"/>
      <c r="G145" s="8" t="s">
        <v>332</v>
      </c>
      <c r="H145" s="8"/>
      <c r="I145" s="28" t="s">
        <v>331</v>
      </c>
      <c r="J145" s="12"/>
      <c r="K145" s="4">
        <f>SUM(K146:K147)</f>
        <v>1528000</v>
      </c>
      <c r="L145" s="4">
        <f>SUM(L146:L146)</f>
        <v>1472491</v>
      </c>
    </row>
    <row r="146" spans="1:12" ht="34.5" customHeight="1">
      <c r="A146" s="150"/>
      <c r="B146" s="200"/>
      <c r="C146" s="200"/>
      <c r="D146" s="200"/>
      <c r="E146" s="200"/>
      <c r="F146" s="201"/>
      <c r="G146" s="8" t="s">
        <v>2</v>
      </c>
      <c r="H146" s="8"/>
      <c r="I146" s="13" t="s">
        <v>0</v>
      </c>
      <c r="J146" s="12">
        <v>200</v>
      </c>
      <c r="K146" s="4">
        <v>291175.2</v>
      </c>
      <c r="L146" s="202">
        <v>1472491</v>
      </c>
    </row>
    <row r="147" spans="1:12" ht="51" customHeight="1">
      <c r="A147" s="150"/>
      <c r="B147" s="207">
        <v>800</v>
      </c>
      <c r="C147" s="207"/>
      <c r="D147" s="207"/>
      <c r="E147" s="207"/>
      <c r="F147" s="208"/>
      <c r="G147" s="8" t="s">
        <v>4</v>
      </c>
      <c r="H147" s="8"/>
      <c r="I147" s="28" t="s">
        <v>0</v>
      </c>
      <c r="J147" s="12">
        <v>600</v>
      </c>
      <c r="K147" s="4">
        <v>1236824.8</v>
      </c>
      <c r="L147" s="120">
        <v>0</v>
      </c>
    </row>
    <row r="148" spans="1:12" ht="30">
      <c r="A148" s="150"/>
      <c r="B148" s="160"/>
      <c r="C148" s="160"/>
      <c r="D148" s="160"/>
      <c r="E148" s="160"/>
      <c r="F148" s="161"/>
      <c r="G148" s="8" t="s">
        <v>33</v>
      </c>
      <c r="H148" s="8"/>
      <c r="I148" s="49" t="s">
        <v>222</v>
      </c>
      <c r="J148" s="12"/>
      <c r="K148" s="4">
        <f>SUM(K149:K150)</f>
        <v>16397189</v>
      </c>
      <c r="L148" s="4">
        <f>SUM(L149:L150)</f>
        <v>11020700</v>
      </c>
    </row>
    <row r="149" spans="1:12" ht="93.75" customHeight="1">
      <c r="A149" s="150"/>
      <c r="B149" s="160"/>
      <c r="C149" s="160"/>
      <c r="D149" s="160"/>
      <c r="E149" s="160"/>
      <c r="F149" s="161"/>
      <c r="G149" s="8" t="s">
        <v>3</v>
      </c>
      <c r="H149" s="8"/>
      <c r="I149" s="13" t="s">
        <v>0</v>
      </c>
      <c r="J149" s="12">
        <v>100</v>
      </c>
      <c r="K149" s="4">
        <v>13276189</v>
      </c>
      <c r="L149" s="4">
        <v>8867700</v>
      </c>
    </row>
    <row r="150" spans="1:12" ht="48.75" customHeight="1">
      <c r="A150" s="150"/>
      <c r="B150" s="207">
        <v>800</v>
      </c>
      <c r="C150" s="207"/>
      <c r="D150" s="207"/>
      <c r="E150" s="207"/>
      <c r="F150" s="208"/>
      <c r="G150" s="8" t="s">
        <v>4</v>
      </c>
      <c r="H150" s="8"/>
      <c r="I150" s="13" t="s">
        <v>0</v>
      </c>
      <c r="J150" s="12">
        <v>600</v>
      </c>
      <c r="K150" s="4">
        <v>3121000</v>
      </c>
      <c r="L150" s="4">
        <v>2153000</v>
      </c>
    </row>
    <row r="151" spans="1:12" ht="20.25" customHeight="1">
      <c r="A151" s="150"/>
      <c r="B151" s="208" t="s">
        <v>17</v>
      </c>
      <c r="C151" s="211"/>
      <c r="D151" s="211"/>
      <c r="E151" s="211"/>
      <c r="F151" s="211"/>
      <c r="G151" s="108" t="s">
        <v>32</v>
      </c>
      <c r="H151" s="127"/>
      <c r="I151" s="162" t="s">
        <v>223</v>
      </c>
      <c r="J151" s="12" t="s">
        <v>0</v>
      </c>
      <c r="K151" s="4">
        <f>SUM(K152)</f>
        <v>138000</v>
      </c>
      <c r="L151" s="4">
        <f>SUM(L152)</f>
        <v>138000</v>
      </c>
    </row>
    <row r="152" spans="1:12" ht="30">
      <c r="A152" s="150"/>
      <c r="B152" s="205">
        <v>300</v>
      </c>
      <c r="C152" s="205"/>
      <c r="D152" s="205"/>
      <c r="E152" s="205"/>
      <c r="F152" s="206"/>
      <c r="G152" s="8" t="s">
        <v>5</v>
      </c>
      <c r="H152" s="24"/>
      <c r="I152" s="28" t="s">
        <v>0</v>
      </c>
      <c r="J152" s="12">
        <v>300</v>
      </c>
      <c r="K152" s="4">
        <v>138000</v>
      </c>
      <c r="L152" s="4">
        <v>138000</v>
      </c>
    </row>
    <row r="153" spans="1:12" ht="51" customHeight="1">
      <c r="A153" s="150"/>
      <c r="B153" s="160"/>
      <c r="C153" s="160"/>
      <c r="D153" s="160"/>
      <c r="E153" s="160"/>
      <c r="F153" s="161"/>
      <c r="G153" s="8" t="s">
        <v>57</v>
      </c>
      <c r="H153" s="8"/>
      <c r="I153" s="146" t="s">
        <v>224</v>
      </c>
      <c r="J153" s="12" t="s">
        <v>0</v>
      </c>
      <c r="K153" s="4">
        <f>SUM(K154)</f>
        <v>13598112</v>
      </c>
      <c r="L153" s="4">
        <f>SUM(L154)</f>
        <v>14262014</v>
      </c>
    </row>
    <row r="154" spans="1:12" ht="49.5" customHeight="1">
      <c r="A154" s="150"/>
      <c r="B154" s="160"/>
      <c r="C154" s="160"/>
      <c r="D154" s="160"/>
      <c r="E154" s="160"/>
      <c r="F154" s="161"/>
      <c r="G154" s="8" t="s">
        <v>4</v>
      </c>
      <c r="H154" s="8"/>
      <c r="I154" s="13"/>
      <c r="J154" s="12">
        <v>600</v>
      </c>
      <c r="K154" s="4">
        <v>13598112</v>
      </c>
      <c r="L154" s="4">
        <v>14262014</v>
      </c>
    </row>
    <row r="155" spans="1:12" ht="30">
      <c r="A155" s="150"/>
      <c r="B155" s="160"/>
      <c r="C155" s="160"/>
      <c r="D155" s="160"/>
      <c r="E155" s="160"/>
      <c r="F155" s="161"/>
      <c r="G155" s="8" t="s">
        <v>321</v>
      </c>
      <c r="H155" s="145"/>
      <c r="I155" s="27" t="s">
        <v>322</v>
      </c>
      <c r="J155" s="12" t="s">
        <v>0</v>
      </c>
      <c r="K155" s="4">
        <f>SUM(K156)</f>
        <v>450430853</v>
      </c>
      <c r="L155" s="4">
        <f>SUM(L156)</f>
        <v>450430853</v>
      </c>
    </row>
    <row r="156" spans="1:12" ht="52.5" customHeight="1">
      <c r="A156" s="150"/>
      <c r="B156" s="160"/>
      <c r="C156" s="160"/>
      <c r="D156" s="160"/>
      <c r="E156" s="160"/>
      <c r="F156" s="161"/>
      <c r="G156" s="8" t="s">
        <v>4</v>
      </c>
      <c r="H156" s="8"/>
      <c r="I156" s="32" t="s">
        <v>0</v>
      </c>
      <c r="J156" s="12">
        <v>600</v>
      </c>
      <c r="K156" s="4">
        <v>450430853</v>
      </c>
      <c r="L156" s="4">
        <v>450430853</v>
      </c>
    </row>
    <row r="157" spans="1:12" ht="52.5" customHeight="1">
      <c r="A157" s="150"/>
      <c r="B157" s="160"/>
      <c r="C157" s="160"/>
      <c r="D157" s="160"/>
      <c r="E157" s="160"/>
      <c r="F157" s="161"/>
      <c r="G157" s="8" t="s">
        <v>346</v>
      </c>
      <c r="H157" s="8"/>
      <c r="I157" s="13" t="s">
        <v>347</v>
      </c>
      <c r="J157" s="12"/>
      <c r="K157" s="4">
        <f>SUM(K158)</f>
        <v>1261332</v>
      </c>
      <c r="L157" s="4">
        <f>SUM(L158)</f>
        <v>1185256</v>
      </c>
    </row>
    <row r="158" spans="1:12" ht="52.5" customHeight="1">
      <c r="A158" s="150"/>
      <c r="B158" s="160"/>
      <c r="C158" s="160"/>
      <c r="D158" s="160"/>
      <c r="E158" s="160"/>
      <c r="F158" s="161"/>
      <c r="G158" s="8" t="s">
        <v>4</v>
      </c>
      <c r="H158" s="8"/>
      <c r="I158" s="13"/>
      <c r="J158" s="12">
        <v>600</v>
      </c>
      <c r="K158" s="4">
        <v>1261332</v>
      </c>
      <c r="L158" s="4">
        <v>1185256</v>
      </c>
    </row>
    <row r="159" spans="1:12" ht="60">
      <c r="A159" s="150"/>
      <c r="B159" s="160"/>
      <c r="C159" s="160"/>
      <c r="D159" s="160"/>
      <c r="E159" s="160"/>
      <c r="F159" s="161"/>
      <c r="G159" s="8" t="s">
        <v>151</v>
      </c>
      <c r="H159" s="139"/>
      <c r="I159" s="13" t="s">
        <v>225</v>
      </c>
      <c r="J159" s="12"/>
      <c r="K159" s="4">
        <f>SUM(K160)</f>
        <v>13082449</v>
      </c>
      <c r="L159" s="4">
        <f>SUM(L160)</f>
        <v>13082449</v>
      </c>
    </row>
    <row r="160" spans="1:12" ht="51.75" customHeight="1">
      <c r="A160" s="150"/>
      <c r="B160" s="160"/>
      <c r="C160" s="160"/>
      <c r="D160" s="160"/>
      <c r="E160" s="160"/>
      <c r="F160" s="161"/>
      <c r="G160" s="8" t="s">
        <v>4</v>
      </c>
      <c r="H160" s="8"/>
      <c r="I160" s="13" t="s">
        <v>0</v>
      </c>
      <c r="J160" s="12">
        <v>600</v>
      </c>
      <c r="K160" s="4">
        <v>13082449</v>
      </c>
      <c r="L160" s="4">
        <v>13082449</v>
      </c>
    </row>
    <row r="161" spans="1:12" ht="140.25" customHeight="1">
      <c r="A161" s="150"/>
      <c r="B161" s="160"/>
      <c r="C161" s="160"/>
      <c r="D161" s="160"/>
      <c r="E161" s="160"/>
      <c r="F161" s="161"/>
      <c r="G161" s="8" t="s">
        <v>357</v>
      </c>
      <c r="H161" s="8"/>
      <c r="I161" s="13" t="s">
        <v>358</v>
      </c>
      <c r="J161" s="12"/>
      <c r="K161" s="4">
        <f>SUM(K162)</f>
        <v>13983480</v>
      </c>
      <c r="L161" s="4">
        <f>SUM(L162)</f>
        <v>13671000</v>
      </c>
    </row>
    <row r="162" spans="1:12" ht="51.75" customHeight="1">
      <c r="A162" s="150"/>
      <c r="B162" s="160"/>
      <c r="C162" s="160"/>
      <c r="D162" s="160"/>
      <c r="E162" s="160"/>
      <c r="F162" s="161"/>
      <c r="G162" s="8" t="s">
        <v>4</v>
      </c>
      <c r="H162" s="8"/>
      <c r="I162" s="13"/>
      <c r="J162" s="12">
        <v>600</v>
      </c>
      <c r="K162" s="4">
        <v>13983480</v>
      </c>
      <c r="L162" s="4">
        <v>13671000</v>
      </c>
    </row>
    <row r="163" spans="1:12" ht="82.5" customHeight="1">
      <c r="A163" s="150"/>
      <c r="B163" s="160"/>
      <c r="C163" s="160"/>
      <c r="D163" s="160"/>
      <c r="E163" s="160"/>
      <c r="F163" s="161"/>
      <c r="G163" s="8" t="s">
        <v>174</v>
      </c>
      <c r="H163" s="8"/>
      <c r="I163" s="13" t="s">
        <v>226</v>
      </c>
      <c r="J163" s="12"/>
      <c r="K163" s="4">
        <f>SUM(K164)</f>
        <v>14359908</v>
      </c>
      <c r="L163" s="4">
        <f>SUM(L164)</f>
        <v>15417792</v>
      </c>
    </row>
    <row r="164" spans="1:12" ht="51.75" customHeight="1">
      <c r="A164" s="150"/>
      <c r="B164" s="160"/>
      <c r="C164" s="160"/>
      <c r="D164" s="160"/>
      <c r="E164" s="160"/>
      <c r="F164" s="161"/>
      <c r="G164" s="8" t="s">
        <v>4</v>
      </c>
      <c r="H164" s="8"/>
      <c r="I164" s="13" t="s">
        <v>0</v>
      </c>
      <c r="J164" s="12">
        <v>600</v>
      </c>
      <c r="K164" s="4">
        <v>14359908</v>
      </c>
      <c r="L164" s="4">
        <v>15417792</v>
      </c>
    </row>
    <row r="165" spans="1:12" ht="74.25" customHeight="1">
      <c r="A165" s="150"/>
      <c r="B165" s="200"/>
      <c r="C165" s="200"/>
      <c r="D165" s="200"/>
      <c r="E165" s="200"/>
      <c r="F165" s="201"/>
      <c r="G165" s="8" t="s">
        <v>368</v>
      </c>
      <c r="H165" s="8"/>
      <c r="I165" s="13" t="s">
        <v>369</v>
      </c>
      <c r="J165" s="12"/>
      <c r="K165" s="4">
        <f>SUM(K166)</f>
        <v>26111696</v>
      </c>
      <c r="L165" s="4">
        <f>SUM(L166)</f>
        <v>0</v>
      </c>
    </row>
    <row r="166" spans="1:12" ht="48.75" customHeight="1">
      <c r="A166" s="150"/>
      <c r="B166" s="200"/>
      <c r="C166" s="200"/>
      <c r="D166" s="200"/>
      <c r="E166" s="200"/>
      <c r="F166" s="201"/>
      <c r="G166" s="8" t="s">
        <v>4</v>
      </c>
      <c r="H166" s="8"/>
      <c r="I166" s="13" t="s">
        <v>0</v>
      </c>
      <c r="J166" s="12">
        <v>600</v>
      </c>
      <c r="K166" s="4">
        <v>26111696</v>
      </c>
      <c r="L166" s="4">
        <v>0</v>
      </c>
    </row>
    <row r="167" spans="1:12" ht="33.75" customHeight="1">
      <c r="A167" s="150"/>
      <c r="B167" s="160"/>
      <c r="C167" s="160"/>
      <c r="D167" s="160"/>
      <c r="E167" s="160"/>
      <c r="F167" s="161"/>
      <c r="G167" s="143" t="s">
        <v>58</v>
      </c>
      <c r="H167" s="8"/>
      <c r="I167" s="144" t="s">
        <v>137</v>
      </c>
      <c r="J167" s="12"/>
      <c r="K167" s="3">
        <f>SUM(K168+K170+K173+K178)</f>
        <v>34115079</v>
      </c>
      <c r="L167" s="3">
        <f>SUM(L168+L170+L173+L178)</f>
        <v>34115079</v>
      </c>
    </row>
    <row r="168" spans="1:12" ht="101.25" customHeight="1">
      <c r="A168" s="150"/>
      <c r="B168" s="160"/>
      <c r="C168" s="160"/>
      <c r="D168" s="160"/>
      <c r="E168" s="160"/>
      <c r="F168" s="161"/>
      <c r="G168" s="163" t="s">
        <v>217</v>
      </c>
      <c r="H168" s="127"/>
      <c r="I168" s="49" t="s">
        <v>227</v>
      </c>
      <c r="J168" s="12"/>
      <c r="K168" s="4">
        <f>SUM(K169)</f>
        <v>5250856</v>
      </c>
      <c r="L168" s="4">
        <f>SUM(L169)</f>
        <v>5250856</v>
      </c>
    </row>
    <row r="169" spans="1:12" ht="51.75" customHeight="1">
      <c r="A169" s="150"/>
      <c r="B169" s="160"/>
      <c r="C169" s="160"/>
      <c r="D169" s="160"/>
      <c r="E169" s="160"/>
      <c r="F169" s="161"/>
      <c r="G169" s="8" t="s">
        <v>4</v>
      </c>
      <c r="H169" s="8"/>
      <c r="I169" s="159" t="s">
        <v>0</v>
      </c>
      <c r="J169" s="12">
        <v>600</v>
      </c>
      <c r="K169" s="4">
        <v>5250856</v>
      </c>
      <c r="L169" s="4">
        <v>5250856</v>
      </c>
    </row>
    <row r="170" spans="1:12" ht="64.5" customHeight="1">
      <c r="A170" s="150"/>
      <c r="B170" s="160"/>
      <c r="C170" s="160"/>
      <c r="D170" s="160"/>
      <c r="E170" s="160"/>
      <c r="F170" s="161"/>
      <c r="G170" s="163" t="s">
        <v>59</v>
      </c>
      <c r="H170" s="145"/>
      <c r="I170" s="146" t="s">
        <v>228</v>
      </c>
      <c r="J170" s="12"/>
      <c r="K170" s="4">
        <f>SUM(K171:K172)</f>
        <v>23445297</v>
      </c>
      <c r="L170" s="4">
        <f>SUM(L171:L172)</f>
        <v>23445297</v>
      </c>
    </row>
    <row r="171" spans="1:12" ht="30">
      <c r="A171" s="150"/>
      <c r="B171" s="160"/>
      <c r="C171" s="160"/>
      <c r="D171" s="160"/>
      <c r="E171" s="160"/>
      <c r="F171" s="161"/>
      <c r="G171" s="8" t="s">
        <v>2</v>
      </c>
      <c r="H171" s="8"/>
      <c r="I171" s="13" t="s">
        <v>0</v>
      </c>
      <c r="J171" s="12">
        <v>200</v>
      </c>
      <c r="K171" s="4">
        <v>115000</v>
      </c>
      <c r="L171" s="4">
        <v>115000</v>
      </c>
    </row>
    <row r="172" spans="1:12" ht="30">
      <c r="A172" s="150"/>
      <c r="B172" s="160"/>
      <c r="C172" s="160"/>
      <c r="D172" s="160"/>
      <c r="E172" s="160"/>
      <c r="F172" s="161"/>
      <c r="G172" s="109" t="s">
        <v>5</v>
      </c>
      <c r="H172" s="8"/>
      <c r="I172" s="32"/>
      <c r="J172" s="12">
        <v>300</v>
      </c>
      <c r="K172" s="4">
        <v>23330297</v>
      </c>
      <c r="L172" s="4">
        <v>23330297</v>
      </c>
    </row>
    <row r="173" spans="1:12" ht="30">
      <c r="A173" s="150"/>
      <c r="B173" s="160"/>
      <c r="C173" s="160"/>
      <c r="D173" s="160"/>
      <c r="E173" s="160"/>
      <c r="F173" s="161"/>
      <c r="G173" s="8" t="s">
        <v>60</v>
      </c>
      <c r="H173" s="145"/>
      <c r="I173" s="146" t="s">
        <v>229</v>
      </c>
      <c r="J173" s="12"/>
      <c r="K173" s="4">
        <f>SUM(K174:K177)</f>
        <v>2744595</v>
      </c>
      <c r="L173" s="4">
        <f>SUM(L174:L177)</f>
        <v>2744595</v>
      </c>
    </row>
    <row r="174" spans="1:12" ht="114" customHeight="1">
      <c r="A174" s="150"/>
      <c r="B174" s="160"/>
      <c r="C174" s="160"/>
      <c r="D174" s="160"/>
      <c r="E174" s="160"/>
      <c r="F174" s="161"/>
      <c r="G174" s="8" t="s">
        <v>3</v>
      </c>
      <c r="H174" s="8"/>
      <c r="I174" s="13"/>
      <c r="J174" s="12">
        <v>100</v>
      </c>
      <c r="K174" s="4">
        <v>170000</v>
      </c>
      <c r="L174" s="4">
        <v>170000</v>
      </c>
    </row>
    <row r="175" spans="1:12" ht="30">
      <c r="A175" s="150"/>
      <c r="B175" s="160"/>
      <c r="C175" s="160"/>
      <c r="D175" s="160"/>
      <c r="E175" s="160"/>
      <c r="F175" s="161"/>
      <c r="G175" s="8" t="s">
        <v>2</v>
      </c>
      <c r="H175" s="8"/>
      <c r="I175" s="13"/>
      <c r="J175" s="12">
        <v>200</v>
      </c>
      <c r="K175" s="4">
        <v>211</v>
      </c>
      <c r="L175" s="4">
        <v>211</v>
      </c>
    </row>
    <row r="176" spans="1:12" ht="30">
      <c r="A176" s="150"/>
      <c r="B176" s="160"/>
      <c r="C176" s="160"/>
      <c r="D176" s="160"/>
      <c r="E176" s="160"/>
      <c r="F176" s="161"/>
      <c r="G176" s="8" t="s">
        <v>5</v>
      </c>
      <c r="H176" s="8"/>
      <c r="I176" s="13"/>
      <c r="J176" s="12">
        <v>300</v>
      </c>
      <c r="K176" s="4">
        <v>1888816</v>
      </c>
      <c r="L176" s="4">
        <v>1888816</v>
      </c>
    </row>
    <row r="177" spans="1:12" ht="50.25" customHeight="1">
      <c r="A177" s="150"/>
      <c r="B177" s="160"/>
      <c r="C177" s="160"/>
      <c r="D177" s="160"/>
      <c r="E177" s="160"/>
      <c r="F177" s="161"/>
      <c r="G177" s="8" t="s">
        <v>4</v>
      </c>
      <c r="H177" s="8"/>
      <c r="I177" s="13"/>
      <c r="J177" s="12">
        <v>600</v>
      </c>
      <c r="K177" s="4">
        <v>685568</v>
      </c>
      <c r="L177" s="4">
        <v>685568</v>
      </c>
    </row>
    <row r="178" spans="1:12" ht="36" customHeight="1">
      <c r="A178" s="150"/>
      <c r="B178" s="160"/>
      <c r="C178" s="160"/>
      <c r="D178" s="160"/>
      <c r="E178" s="160"/>
      <c r="F178" s="161"/>
      <c r="G178" s="163" t="s">
        <v>64</v>
      </c>
      <c r="H178" s="8"/>
      <c r="I178" s="146" t="s">
        <v>230</v>
      </c>
      <c r="J178" s="12" t="s">
        <v>0</v>
      </c>
      <c r="K178" s="4">
        <f>SUM(K179:K180)</f>
        <v>2674331</v>
      </c>
      <c r="L178" s="4">
        <f>SUM(L179:L180)</f>
        <v>2674331</v>
      </c>
    </row>
    <row r="179" spans="1:12" ht="113.25" customHeight="1">
      <c r="A179" s="150"/>
      <c r="B179" s="160"/>
      <c r="C179" s="160"/>
      <c r="D179" s="160"/>
      <c r="E179" s="160"/>
      <c r="F179" s="161"/>
      <c r="G179" s="8" t="s">
        <v>3</v>
      </c>
      <c r="H179" s="8"/>
      <c r="I179" s="13" t="s">
        <v>0</v>
      </c>
      <c r="J179" s="12">
        <v>100</v>
      </c>
      <c r="K179" s="4">
        <v>2489831</v>
      </c>
      <c r="L179" s="4">
        <v>2489831</v>
      </c>
    </row>
    <row r="180" spans="1:12" ht="30">
      <c r="A180" s="150"/>
      <c r="B180" s="160"/>
      <c r="C180" s="160"/>
      <c r="D180" s="160"/>
      <c r="E180" s="160"/>
      <c r="F180" s="161"/>
      <c r="G180" s="8" t="s">
        <v>2</v>
      </c>
      <c r="H180" s="145"/>
      <c r="I180" s="13"/>
      <c r="J180" s="12">
        <v>200</v>
      </c>
      <c r="K180" s="4">
        <v>184500</v>
      </c>
      <c r="L180" s="4">
        <v>184500</v>
      </c>
    </row>
    <row r="181" spans="1:12" ht="15">
      <c r="A181" s="150"/>
      <c r="B181" s="160"/>
      <c r="C181" s="160"/>
      <c r="D181" s="160"/>
      <c r="E181" s="160"/>
      <c r="F181" s="161"/>
      <c r="G181" s="8" t="s">
        <v>183</v>
      </c>
      <c r="H181" s="8"/>
      <c r="I181" s="144" t="s">
        <v>231</v>
      </c>
      <c r="J181" s="12"/>
      <c r="K181" s="3">
        <f>SUM(K182+K184+K186+K188+K191+K193)</f>
        <v>6348632</v>
      </c>
      <c r="L181" s="3">
        <f>SUM(L182+L184+L186+L188+L191+L193)</f>
        <v>5851632</v>
      </c>
    </row>
    <row r="182" spans="1:12" ht="82.5" customHeight="1">
      <c r="A182" s="150"/>
      <c r="B182" s="160"/>
      <c r="C182" s="160"/>
      <c r="D182" s="160"/>
      <c r="E182" s="160"/>
      <c r="F182" s="161"/>
      <c r="G182" s="8" t="s">
        <v>155</v>
      </c>
      <c r="H182" s="8"/>
      <c r="I182" s="13" t="s">
        <v>232</v>
      </c>
      <c r="J182" s="12"/>
      <c r="K182" s="4">
        <f>SUM(K183)</f>
        <v>70700</v>
      </c>
      <c r="L182" s="4">
        <f>SUM(L183)</f>
        <v>70700</v>
      </c>
    </row>
    <row r="183" spans="1:12" ht="49.5" customHeight="1">
      <c r="A183" s="150"/>
      <c r="B183" s="160"/>
      <c r="C183" s="160"/>
      <c r="D183" s="160"/>
      <c r="E183" s="160"/>
      <c r="F183" s="161"/>
      <c r="G183" s="8" t="s">
        <v>4</v>
      </c>
      <c r="H183" s="8"/>
      <c r="I183" s="32" t="s">
        <v>0</v>
      </c>
      <c r="J183" s="12">
        <v>600</v>
      </c>
      <c r="K183" s="4">
        <v>70700</v>
      </c>
      <c r="L183" s="4">
        <v>70700</v>
      </c>
    </row>
    <row r="184" spans="1:12" ht="45">
      <c r="A184" s="150"/>
      <c r="B184" s="160"/>
      <c r="C184" s="160"/>
      <c r="D184" s="160"/>
      <c r="E184" s="160"/>
      <c r="F184" s="161"/>
      <c r="G184" s="108" t="s">
        <v>140</v>
      </c>
      <c r="H184" s="127"/>
      <c r="I184" s="146" t="s">
        <v>233</v>
      </c>
      <c r="J184" s="12"/>
      <c r="K184" s="4">
        <f>SUM(K185)</f>
        <v>1531300</v>
      </c>
      <c r="L184" s="4">
        <f>SUM(L185)</f>
        <v>1034300</v>
      </c>
    </row>
    <row r="185" spans="1:12" ht="51" customHeight="1">
      <c r="A185" s="150"/>
      <c r="B185" s="160"/>
      <c r="C185" s="160"/>
      <c r="D185" s="160"/>
      <c r="E185" s="160"/>
      <c r="F185" s="161"/>
      <c r="G185" s="8" t="s">
        <v>4</v>
      </c>
      <c r="H185" s="8"/>
      <c r="I185" s="20"/>
      <c r="J185" s="12">
        <v>600</v>
      </c>
      <c r="K185" s="4">
        <v>1531300</v>
      </c>
      <c r="L185" s="4">
        <v>1034300</v>
      </c>
    </row>
    <row r="186" spans="1:12" ht="64.5" customHeight="1">
      <c r="A186" s="150"/>
      <c r="B186" s="160"/>
      <c r="C186" s="160"/>
      <c r="D186" s="160"/>
      <c r="E186" s="160"/>
      <c r="F186" s="161"/>
      <c r="G186" s="8" t="s">
        <v>61</v>
      </c>
      <c r="H186" s="8"/>
      <c r="I186" s="49" t="s">
        <v>234</v>
      </c>
      <c r="J186" s="12"/>
      <c r="K186" s="4">
        <f>SUM(K187)</f>
        <v>659988</v>
      </c>
      <c r="L186" s="4">
        <f>SUM(L187)</f>
        <v>659988</v>
      </c>
    </row>
    <row r="187" spans="1:12" ht="50.25" customHeight="1">
      <c r="A187" s="150"/>
      <c r="B187" s="160"/>
      <c r="C187" s="160"/>
      <c r="D187" s="160"/>
      <c r="E187" s="160"/>
      <c r="F187" s="161"/>
      <c r="G187" s="8" t="s">
        <v>4</v>
      </c>
      <c r="H187" s="8"/>
      <c r="I187" s="32" t="s">
        <v>0</v>
      </c>
      <c r="J187" s="12">
        <v>600</v>
      </c>
      <c r="K187" s="4">
        <v>659988</v>
      </c>
      <c r="L187" s="4">
        <v>659988</v>
      </c>
    </row>
    <row r="188" spans="1:12" ht="87" customHeight="1">
      <c r="A188" s="150"/>
      <c r="B188" s="160"/>
      <c r="C188" s="160"/>
      <c r="D188" s="160"/>
      <c r="E188" s="160"/>
      <c r="F188" s="161"/>
      <c r="G188" s="164" t="s">
        <v>62</v>
      </c>
      <c r="H188" s="165"/>
      <c r="I188" s="166" t="s">
        <v>235</v>
      </c>
      <c r="J188" s="12"/>
      <c r="K188" s="4">
        <f>SUM(K189:K190)</f>
        <v>3768040</v>
      </c>
      <c r="L188" s="4">
        <f>SUM(L189:L190)</f>
        <v>3768040</v>
      </c>
    </row>
    <row r="189" spans="1:12" ht="30">
      <c r="A189" s="150"/>
      <c r="B189" s="160"/>
      <c r="C189" s="160"/>
      <c r="D189" s="160"/>
      <c r="E189" s="160"/>
      <c r="F189" s="161"/>
      <c r="G189" s="8" t="s">
        <v>5</v>
      </c>
      <c r="H189" s="8"/>
      <c r="I189" s="32" t="s">
        <v>0</v>
      </c>
      <c r="J189" s="12">
        <v>300</v>
      </c>
      <c r="K189" s="4">
        <v>1027000</v>
      </c>
      <c r="L189" s="4">
        <v>1027000</v>
      </c>
    </row>
    <row r="190" spans="1:12" ht="48" customHeight="1">
      <c r="A190" s="150"/>
      <c r="B190" s="160"/>
      <c r="C190" s="160"/>
      <c r="D190" s="160"/>
      <c r="E190" s="160"/>
      <c r="F190" s="161"/>
      <c r="G190" s="8" t="s">
        <v>4</v>
      </c>
      <c r="H190" s="145"/>
      <c r="I190" s="32" t="s">
        <v>0</v>
      </c>
      <c r="J190" s="12">
        <v>600</v>
      </c>
      <c r="K190" s="14">
        <v>2741040</v>
      </c>
      <c r="L190" s="14">
        <v>2741040</v>
      </c>
    </row>
    <row r="191" spans="1:12" ht="45">
      <c r="A191" s="150"/>
      <c r="B191" s="160"/>
      <c r="C191" s="160"/>
      <c r="D191" s="160"/>
      <c r="E191" s="160"/>
      <c r="F191" s="161"/>
      <c r="G191" s="163" t="s">
        <v>63</v>
      </c>
      <c r="H191" s="8"/>
      <c r="I191" s="30" t="s">
        <v>236</v>
      </c>
      <c r="J191" s="12"/>
      <c r="K191" s="4">
        <f>SUM(K192)</f>
        <v>307618</v>
      </c>
      <c r="L191" s="4">
        <f>SUM(L192)</f>
        <v>307618</v>
      </c>
    </row>
    <row r="192" spans="1:12" ht="30">
      <c r="A192" s="150"/>
      <c r="B192" s="160"/>
      <c r="C192" s="160"/>
      <c r="D192" s="160"/>
      <c r="E192" s="160"/>
      <c r="F192" s="161"/>
      <c r="G192" s="8" t="s">
        <v>5</v>
      </c>
      <c r="H192" s="8"/>
      <c r="I192" s="13" t="s">
        <v>0</v>
      </c>
      <c r="J192" s="12">
        <v>300</v>
      </c>
      <c r="K192" s="14">
        <v>307618</v>
      </c>
      <c r="L192" s="14">
        <v>307618</v>
      </c>
    </row>
    <row r="193" spans="1:13" ht="45">
      <c r="A193" s="150"/>
      <c r="B193" s="160"/>
      <c r="C193" s="160"/>
      <c r="D193" s="160"/>
      <c r="E193" s="160"/>
      <c r="F193" s="161"/>
      <c r="G193" s="167" t="s">
        <v>320</v>
      </c>
      <c r="H193" s="8"/>
      <c r="I193" s="32" t="s">
        <v>237</v>
      </c>
      <c r="J193" s="168" t="s">
        <v>0</v>
      </c>
      <c r="K193" s="14">
        <f>SUM(K194)</f>
        <v>10986</v>
      </c>
      <c r="L193" s="14">
        <f>SUM(L194)</f>
        <v>10986</v>
      </c>
    </row>
    <row r="194" spans="1:13" ht="30">
      <c r="A194" s="150"/>
      <c r="B194" s="160"/>
      <c r="C194" s="160"/>
      <c r="D194" s="160"/>
      <c r="E194" s="160"/>
      <c r="F194" s="161"/>
      <c r="G194" s="24" t="s">
        <v>5</v>
      </c>
      <c r="H194" s="8"/>
      <c r="I194" s="159" t="s">
        <v>0</v>
      </c>
      <c r="J194" s="12">
        <v>300</v>
      </c>
      <c r="K194" s="14">
        <v>10986</v>
      </c>
      <c r="L194" s="14">
        <v>10986</v>
      </c>
    </row>
    <row r="195" spans="1:13" ht="45">
      <c r="A195" s="150"/>
      <c r="B195" s="157"/>
      <c r="C195" s="157"/>
      <c r="D195" s="157"/>
      <c r="E195" s="157"/>
      <c r="F195" s="158"/>
      <c r="G195" s="2" t="s">
        <v>324</v>
      </c>
      <c r="H195" s="8"/>
      <c r="I195" s="19" t="s">
        <v>326</v>
      </c>
      <c r="J195" s="10"/>
      <c r="K195" s="4">
        <f>SUM(K196:K196)</f>
        <v>1969057</v>
      </c>
      <c r="L195" s="4">
        <f>SUM(L196:L196)</f>
        <v>1969057</v>
      </c>
    </row>
    <row r="196" spans="1:13" ht="75">
      <c r="A196" s="150"/>
      <c r="B196" s="157"/>
      <c r="C196" s="157"/>
      <c r="D196" s="157"/>
      <c r="E196" s="157"/>
      <c r="F196" s="158"/>
      <c r="G196" s="8" t="s">
        <v>325</v>
      </c>
      <c r="H196" s="8"/>
      <c r="I196" s="13" t="s">
        <v>327</v>
      </c>
      <c r="J196" s="12"/>
      <c r="K196" s="4">
        <f>SUM(K197:K197)</f>
        <v>1969057</v>
      </c>
      <c r="L196" s="4">
        <f>SUM(L197:L197)</f>
        <v>1969057</v>
      </c>
    </row>
    <row r="197" spans="1:13" ht="49.5" customHeight="1">
      <c r="A197" s="150"/>
      <c r="B197" s="157"/>
      <c r="C197" s="157"/>
      <c r="D197" s="157"/>
      <c r="E197" s="157"/>
      <c r="F197" s="158"/>
      <c r="G197" s="8" t="s">
        <v>4</v>
      </c>
      <c r="H197" s="8"/>
      <c r="I197" s="32" t="s">
        <v>0</v>
      </c>
      <c r="J197" s="12">
        <v>600</v>
      </c>
      <c r="K197" s="4">
        <v>1969057</v>
      </c>
      <c r="L197" s="4">
        <v>1969057</v>
      </c>
    </row>
    <row r="198" spans="1:13" ht="74.25" customHeight="1">
      <c r="A198" s="150"/>
      <c r="B198" s="157"/>
      <c r="C198" s="157"/>
      <c r="D198" s="157"/>
      <c r="E198" s="157"/>
      <c r="F198" s="158"/>
      <c r="G198" s="56" t="s">
        <v>37</v>
      </c>
      <c r="H198" s="8"/>
      <c r="I198" s="169" t="s">
        <v>82</v>
      </c>
      <c r="J198" s="18" t="s">
        <v>0</v>
      </c>
      <c r="K198" s="5">
        <f>SUM(K199)</f>
        <v>35000</v>
      </c>
      <c r="L198" s="5">
        <f>SUM(L199)</f>
        <v>20000</v>
      </c>
      <c r="M198" s="170"/>
    </row>
    <row r="199" spans="1:13" ht="60">
      <c r="A199" s="150"/>
      <c r="B199" s="157"/>
      <c r="C199" s="157"/>
      <c r="D199" s="157"/>
      <c r="E199" s="157"/>
      <c r="F199" s="158"/>
      <c r="G199" s="132" t="s">
        <v>131</v>
      </c>
      <c r="H199" s="8"/>
      <c r="I199" s="110" t="s">
        <v>123</v>
      </c>
      <c r="J199" s="12"/>
      <c r="K199" s="3">
        <f>SUM(K201)</f>
        <v>35000</v>
      </c>
      <c r="L199" s="3">
        <f>SUM(L201)</f>
        <v>20000</v>
      </c>
      <c r="M199" s="170"/>
    </row>
    <row r="200" spans="1:13" ht="62.25" customHeight="1">
      <c r="A200" s="150"/>
      <c r="B200" s="157"/>
      <c r="C200" s="157"/>
      <c r="D200" s="157"/>
      <c r="E200" s="157"/>
      <c r="F200" s="158"/>
      <c r="G200" s="132" t="s">
        <v>165</v>
      </c>
      <c r="H200" s="8"/>
      <c r="I200" s="171" t="s">
        <v>124</v>
      </c>
      <c r="J200" s="12"/>
      <c r="K200" s="3">
        <f>SUM(K201)</f>
        <v>35000</v>
      </c>
      <c r="L200" s="3">
        <f>SUM(L201)</f>
        <v>20000</v>
      </c>
      <c r="M200" s="170"/>
    </row>
    <row r="201" spans="1:13" ht="60.75" customHeight="1">
      <c r="A201" s="150"/>
      <c r="B201" s="157"/>
      <c r="C201" s="157"/>
      <c r="D201" s="157"/>
      <c r="E201" s="157"/>
      <c r="F201" s="158"/>
      <c r="G201" s="108" t="s">
        <v>289</v>
      </c>
      <c r="H201" s="8"/>
      <c r="I201" s="172" t="s">
        <v>125</v>
      </c>
      <c r="J201" s="12"/>
      <c r="K201" s="4">
        <f>SUM(K202)</f>
        <v>35000</v>
      </c>
      <c r="L201" s="4">
        <f>SUM(L202)</f>
        <v>20000</v>
      </c>
      <c r="M201" s="170"/>
    </row>
    <row r="202" spans="1:13" ht="51" customHeight="1">
      <c r="A202" s="150"/>
      <c r="B202" s="157"/>
      <c r="C202" s="157"/>
      <c r="D202" s="157"/>
      <c r="E202" s="157"/>
      <c r="F202" s="158"/>
      <c r="G202" s="8" t="s">
        <v>4</v>
      </c>
      <c r="H202" s="8"/>
      <c r="I202" s="13" t="s">
        <v>0</v>
      </c>
      <c r="J202" s="12">
        <v>600</v>
      </c>
      <c r="K202" s="4">
        <v>35000</v>
      </c>
      <c r="L202" s="4">
        <v>20000</v>
      </c>
      <c r="M202" s="170"/>
    </row>
    <row r="203" spans="1:13" ht="15">
      <c r="A203" s="150"/>
      <c r="B203" s="157"/>
      <c r="C203" s="157"/>
      <c r="D203" s="157"/>
      <c r="E203" s="157"/>
      <c r="F203" s="158"/>
      <c r="G203" s="17" t="s">
        <v>7</v>
      </c>
      <c r="H203" s="8"/>
      <c r="I203" s="25" t="s">
        <v>110</v>
      </c>
      <c r="J203" s="18" t="s">
        <v>0</v>
      </c>
      <c r="K203" s="5">
        <f>SUM(K204)</f>
        <v>2795000</v>
      </c>
      <c r="L203" s="5">
        <f>SUM(L204)</f>
        <v>1929000</v>
      </c>
      <c r="M203" s="170"/>
    </row>
    <row r="204" spans="1:13" ht="15">
      <c r="A204" s="150"/>
      <c r="B204" s="157"/>
      <c r="C204" s="157"/>
      <c r="D204" s="157"/>
      <c r="E204" s="157"/>
      <c r="F204" s="158"/>
      <c r="G204" s="108" t="s">
        <v>6</v>
      </c>
      <c r="H204" s="17"/>
      <c r="I204" s="135" t="s">
        <v>114</v>
      </c>
      <c r="J204" s="10"/>
      <c r="K204" s="4">
        <f>SUM(K205:K205)</f>
        <v>2795000</v>
      </c>
      <c r="L204" s="4">
        <f>SUM(L205:L205)</f>
        <v>1929000</v>
      </c>
      <c r="M204" s="170"/>
    </row>
    <row r="205" spans="1:13" ht="94.5" customHeight="1">
      <c r="A205" s="150"/>
      <c r="B205" s="157"/>
      <c r="C205" s="157"/>
      <c r="D205" s="157"/>
      <c r="E205" s="157"/>
      <c r="F205" s="158"/>
      <c r="G205" s="8" t="s">
        <v>3</v>
      </c>
      <c r="H205" s="127"/>
      <c r="I205" s="20" t="s">
        <v>0</v>
      </c>
      <c r="J205" s="12">
        <v>100</v>
      </c>
      <c r="K205" s="4">
        <v>2795000</v>
      </c>
      <c r="L205" s="4">
        <v>1929000</v>
      </c>
      <c r="M205" s="170"/>
    </row>
    <row r="206" spans="1:13" ht="75.75" customHeight="1">
      <c r="A206" s="150"/>
      <c r="B206" s="157"/>
      <c r="C206" s="157"/>
      <c r="D206" s="157"/>
      <c r="E206" s="157"/>
      <c r="F206" s="158"/>
      <c r="G206" s="141" t="s">
        <v>120</v>
      </c>
      <c r="H206" s="17">
        <v>868</v>
      </c>
      <c r="I206" s="20"/>
      <c r="J206" s="12"/>
      <c r="K206" s="5">
        <f>SUM(K217+K207)</f>
        <v>7820110</v>
      </c>
      <c r="L206" s="5">
        <f>SUM(L217+L207)</f>
        <v>5704110</v>
      </c>
      <c r="M206" s="170"/>
    </row>
    <row r="207" spans="1:13" ht="71.25">
      <c r="A207" s="150"/>
      <c r="B207" s="157"/>
      <c r="C207" s="157"/>
      <c r="D207" s="157"/>
      <c r="E207" s="157"/>
      <c r="F207" s="158"/>
      <c r="G207" s="17" t="s">
        <v>252</v>
      </c>
      <c r="H207" s="17"/>
      <c r="I207" s="25" t="s">
        <v>255</v>
      </c>
      <c r="J207" s="18"/>
      <c r="K207" s="5">
        <f>SUM(K208:K208)</f>
        <v>2929110</v>
      </c>
      <c r="L207" s="5">
        <f>SUM(L208:L208)</f>
        <v>2329110</v>
      </c>
      <c r="M207" s="170"/>
    </row>
    <row r="208" spans="1:13" ht="75">
      <c r="A208" s="150"/>
      <c r="B208" s="157"/>
      <c r="C208" s="157"/>
      <c r="D208" s="157"/>
      <c r="E208" s="157"/>
      <c r="F208" s="158"/>
      <c r="G208" s="2" t="s">
        <v>253</v>
      </c>
      <c r="H208" s="17"/>
      <c r="I208" s="26" t="s">
        <v>256</v>
      </c>
      <c r="J208" s="12"/>
      <c r="K208" s="4">
        <f>SUM(K209+K214)</f>
        <v>2929110</v>
      </c>
      <c r="L208" s="4">
        <f>SUM(L209+L214)</f>
        <v>2329110</v>
      </c>
      <c r="M208" s="170"/>
    </row>
    <row r="209" spans="1:13" ht="47.25" customHeight="1">
      <c r="A209" s="150"/>
      <c r="B209" s="157"/>
      <c r="C209" s="157"/>
      <c r="D209" s="157"/>
      <c r="E209" s="157"/>
      <c r="F209" s="158"/>
      <c r="G209" s="22" t="s">
        <v>254</v>
      </c>
      <c r="H209" s="17"/>
      <c r="I209" s="26" t="s">
        <v>257</v>
      </c>
      <c r="J209" s="12"/>
      <c r="K209" s="21">
        <f>SUM(K210+K212)</f>
        <v>2300000</v>
      </c>
      <c r="L209" s="21">
        <f>SUM(L210+L212)</f>
        <v>1700000</v>
      </c>
      <c r="M209" s="170"/>
    </row>
    <row r="210" spans="1:13" ht="48" customHeight="1">
      <c r="A210" s="150"/>
      <c r="B210" s="157"/>
      <c r="C210" s="157"/>
      <c r="D210" s="157"/>
      <c r="E210" s="157"/>
      <c r="F210" s="158"/>
      <c r="G210" s="23" t="s">
        <v>301</v>
      </c>
      <c r="H210" s="17"/>
      <c r="I210" s="27" t="s">
        <v>258</v>
      </c>
      <c r="J210" s="12" t="s">
        <v>0</v>
      </c>
      <c r="K210" s="4">
        <f>SUM(K211:K211)</f>
        <v>2000000</v>
      </c>
      <c r="L210" s="4">
        <f>SUM(L211:L211)</f>
        <v>1700000</v>
      </c>
      <c r="M210" s="170"/>
    </row>
    <row r="211" spans="1:13" ht="33" customHeight="1">
      <c r="A211" s="150"/>
      <c r="B211" s="157"/>
      <c r="C211" s="157"/>
      <c r="D211" s="157"/>
      <c r="E211" s="157"/>
      <c r="F211" s="158"/>
      <c r="G211" s="24" t="s">
        <v>2</v>
      </c>
      <c r="H211" s="17"/>
      <c r="I211" s="28" t="s">
        <v>0</v>
      </c>
      <c r="J211" s="12">
        <v>200</v>
      </c>
      <c r="K211" s="4">
        <v>2000000</v>
      </c>
      <c r="L211" s="4">
        <v>1700000</v>
      </c>
      <c r="M211" s="170"/>
    </row>
    <row r="212" spans="1:13" ht="45">
      <c r="A212" s="150"/>
      <c r="B212" s="157"/>
      <c r="C212" s="157"/>
      <c r="D212" s="157"/>
      <c r="E212" s="157"/>
      <c r="F212" s="158"/>
      <c r="G212" s="24" t="s">
        <v>302</v>
      </c>
      <c r="H212" s="173"/>
      <c r="I212" s="28" t="s">
        <v>259</v>
      </c>
      <c r="J212" s="12"/>
      <c r="K212" s="4">
        <f>SUM(K213:K213)</f>
        <v>300000</v>
      </c>
      <c r="L212" s="4">
        <f>SUM(L213:L213)</f>
        <v>0</v>
      </c>
      <c r="M212" s="170"/>
    </row>
    <row r="213" spans="1:13" ht="33" customHeight="1">
      <c r="A213" s="150"/>
      <c r="B213" s="157"/>
      <c r="C213" s="157"/>
      <c r="D213" s="157"/>
      <c r="E213" s="157"/>
      <c r="F213" s="158"/>
      <c r="G213" s="24" t="s">
        <v>2</v>
      </c>
      <c r="H213" s="17"/>
      <c r="I213" s="28" t="s">
        <v>0</v>
      </c>
      <c r="J213" s="12">
        <v>200</v>
      </c>
      <c r="K213" s="4">
        <v>300000</v>
      </c>
      <c r="L213" s="4">
        <v>0</v>
      </c>
      <c r="M213" s="170"/>
    </row>
    <row r="214" spans="1:13" ht="48.75" customHeight="1">
      <c r="A214" s="150"/>
      <c r="B214" s="157"/>
      <c r="C214" s="157"/>
      <c r="D214" s="157"/>
      <c r="E214" s="157"/>
      <c r="F214" s="158"/>
      <c r="G214" s="2" t="s">
        <v>290</v>
      </c>
      <c r="H214" s="8"/>
      <c r="I214" s="29" t="s">
        <v>296</v>
      </c>
      <c r="J214" s="10"/>
      <c r="K214" s="4">
        <f t="shared" ref="K214:L215" si="12">SUM(K215)</f>
        <v>629110</v>
      </c>
      <c r="L214" s="4">
        <f t="shared" si="12"/>
        <v>629110</v>
      </c>
      <c r="M214" s="170"/>
    </row>
    <row r="215" spans="1:13" ht="45">
      <c r="A215" s="150"/>
      <c r="B215" s="157"/>
      <c r="C215" s="157"/>
      <c r="D215" s="157"/>
      <c r="E215" s="157"/>
      <c r="F215" s="158"/>
      <c r="G215" s="8" t="s">
        <v>291</v>
      </c>
      <c r="H215" s="24"/>
      <c r="I215" s="30" t="s">
        <v>297</v>
      </c>
      <c r="J215" s="12"/>
      <c r="K215" s="4">
        <f t="shared" si="12"/>
        <v>629110</v>
      </c>
      <c r="L215" s="4">
        <f t="shared" si="12"/>
        <v>629110</v>
      </c>
      <c r="M215" s="170"/>
    </row>
    <row r="216" spans="1:13" ht="33.75" customHeight="1">
      <c r="A216" s="150"/>
      <c r="B216" s="157"/>
      <c r="C216" s="157"/>
      <c r="D216" s="157"/>
      <c r="E216" s="157"/>
      <c r="F216" s="158"/>
      <c r="G216" s="8" t="s">
        <v>2</v>
      </c>
      <c r="H216" s="24"/>
      <c r="I216" s="30"/>
      <c r="J216" s="12">
        <v>200</v>
      </c>
      <c r="K216" s="4">
        <v>629110</v>
      </c>
      <c r="L216" s="4">
        <v>629110</v>
      </c>
      <c r="M216" s="170"/>
    </row>
    <row r="217" spans="1:13" ht="15">
      <c r="A217" s="150"/>
      <c r="B217" s="157"/>
      <c r="C217" s="157"/>
      <c r="D217" s="157"/>
      <c r="E217" s="157"/>
      <c r="F217" s="158"/>
      <c r="G217" s="17" t="s">
        <v>7</v>
      </c>
      <c r="H217" s="24"/>
      <c r="I217" s="25" t="s">
        <v>110</v>
      </c>
      <c r="J217" s="18" t="s">
        <v>0</v>
      </c>
      <c r="K217" s="5">
        <f>SUM(K218)</f>
        <v>4891000</v>
      </c>
      <c r="L217" s="5">
        <f>SUM(L218)</f>
        <v>3375000</v>
      </c>
      <c r="M217" s="170"/>
    </row>
    <row r="218" spans="1:13" ht="15">
      <c r="A218" s="150"/>
      <c r="B218" s="157"/>
      <c r="C218" s="157"/>
      <c r="D218" s="157"/>
      <c r="E218" s="157"/>
      <c r="F218" s="158"/>
      <c r="G218" s="108" t="s">
        <v>6</v>
      </c>
      <c r="H218" s="17"/>
      <c r="I218" s="135" t="s">
        <v>114</v>
      </c>
      <c r="J218" s="10"/>
      <c r="K218" s="4">
        <f>SUM(K219:K220)</f>
        <v>4891000</v>
      </c>
      <c r="L218" s="4">
        <f>SUM(L219:L219)</f>
        <v>3375000</v>
      </c>
      <c r="M218" s="170"/>
    </row>
    <row r="219" spans="1:13" ht="94.5" customHeight="1">
      <c r="A219" s="150"/>
      <c r="B219" s="157"/>
      <c r="C219" s="157"/>
      <c r="D219" s="157"/>
      <c r="E219" s="157"/>
      <c r="F219" s="158"/>
      <c r="G219" s="8" t="s">
        <v>3</v>
      </c>
      <c r="H219" s="127"/>
      <c r="I219" s="20" t="s">
        <v>0</v>
      </c>
      <c r="J219" s="12">
        <v>100</v>
      </c>
      <c r="K219" s="4">
        <v>4889500</v>
      </c>
      <c r="L219" s="4">
        <v>3375000</v>
      </c>
      <c r="M219" s="170"/>
    </row>
    <row r="220" spans="1:13" ht="33" customHeight="1">
      <c r="A220" s="150"/>
      <c r="B220" s="203"/>
      <c r="C220" s="203"/>
      <c r="D220" s="203"/>
      <c r="E220" s="203"/>
      <c r="F220" s="204"/>
      <c r="G220" s="8" t="s">
        <v>2</v>
      </c>
      <c r="H220" s="24"/>
      <c r="I220" s="30"/>
      <c r="J220" s="12">
        <v>200</v>
      </c>
      <c r="K220" s="4">
        <v>1500</v>
      </c>
      <c r="L220" s="4">
        <v>0</v>
      </c>
      <c r="M220" s="170"/>
    </row>
    <row r="221" spans="1:13" ht="57">
      <c r="A221" s="150"/>
      <c r="B221" s="157"/>
      <c r="C221" s="157"/>
      <c r="D221" s="157"/>
      <c r="E221" s="157"/>
      <c r="F221" s="158"/>
      <c r="G221" s="17" t="s">
        <v>121</v>
      </c>
      <c r="H221" s="17">
        <v>869</v>
      </c>
      <c r="I221" s="20"/>
      <c r="J221" s="12"/>
      <c r="K221" s="5">
        <f>SUM(K222)</f>
        <v>123699579</v>
      </c>
      <c r="L221" s="5">
        <f>SUM(L222)</f>
        <v>123348149</v>
      </c>
      <c r="M221" s="170"/>
    </row>
    <row r="222" spans="1:13" ht="57">
      <c r="A222" s="150"/>
      <c r="B222" s="157"/>
      <c r="C222" s="157"/>
      <c r="D222" s="157"/>
      <c r="E222" s="157"/>
      <c r="F222" s="158"/>
      <c r="G222" s="17" t="s">
        <v>36</v>
      </c>
      <c r="H222" s="17"/>
      <c r="I222" s="174" t="s">
        <v>67</v>
      </c>
      <c r="J222" s="18" t="s">
        <v>0</v>
      </c>
      <c r="K222" s="5">
        <f>SUM(K223+K243)</f>
        <v>123699579</v>
      </c>
      <c r="L222" s="5">
        <f>SUM(L223+L243)</f>
        <v>123348149</v>
      </c>
      <c r="M222" s="170"/>
    </row>
    <row r="223" spans="1:13" ht="64.5" customHeight="1">
      <c r="A223" s="150"/>
      <c r="B223" s="216" t="s">
        <v>16</v>
      </c>
      <c r="C223" s="216"/>
      <c r="D223" s="216"/>
      <c r="E223" s="216"/>
      <c r="F223" s="217"/>
      <c r="G223" s="132" t="s">
        <v>135</v>
      </c>
      <c r="H223" s="17"/>
      <c r="I223" s="175" t="s">
        <v>68</v>
      </c>
      <c r="J223" s="10" t="s">
        <v>0</v>
      </c>
      <c r="K223" s="3">
        <f>SUM(K224+K232+K235)</f>
        <v>123096579</v>
      </c>
      <c r="L223" s="3">
        <f>SUM(L224+L232+L235)</f>
        <v>122734149</v>
      </c>
      <c r="M223" s="176"/>
    </row>
    <row r="224" spans="1:13" ht="81" customHeight="1">
      <c r="A224" s="150"/>
      <c r="B224" s="209" t="s">
        <v>15</v>
      </c>
      <c r="C224" s="209"/>
      <c r="D224" s="209"/>
      <c r="E224" s="209"/>
      <c r="F224" s="210"/>
      <c r="G224" s="177" t="s">
        <v>70</v>
      </c>
      <c r="H224" s="178"/>
      <c r="I224" s="175" t="s">
        <v>69</v>
      </c>
      <c r="J224" s="39"/>
      <c r="K224" s="21">
        <f>SUM(K228+K225)</f>
        <v>6348242</v>
      </c>
      <c r="L224" s="21">
        <f>SUM(L228+L225)</f>
        <v>6244242</v>
      </c>
      <c r="M224" s="179"/>
    </row>
    <row r="225" spans="1:13" ht="35.25" customHeight="1">
      <c r="A225" s="150"/>
      <c r="B225" s="154"/>
      <c r="C225" s="154"/>
      <c r="D225" s="154"/>
      <c r="E225" s="154"/>
      <c r="F225" s="155"/>
      <c r="G225" s="48" t="s">
        <v>145</v>
      </c>
      <c r="H225" s="178"/>
      <c r="I225" s="156" t="s">
        <v>146</v>
      </c>
      <c r="J225" s="39"/>
      <c r="K225" s="4">
        <f>SUM(K226:K227)</f>
        <v>337000</v>
      </c>
      <c r="L225" s="4">
        <f>SUM(L226:L227)</f>
        <v>233000</v>
      </c>
      <c r="M225" s="179"/>
    </row>
    <row r="226" spans="1:13" ht="30">
      <c r="A226" s="150"/>
      <c r="B226" s="154"/>
      <c r="C226" s="154"/>
      <c r="D226" s="154"/>
      <c r="E226" s="154"/>
      <c r="F226" s="155"/>
      <c r="G226" s="8" t="s">
        <v>2</v>
      </c>
      <c r="H226" s="145"/>
      <c r="I226" s="13"/>
      <c r="J226" s="12">
        <v>200</v>
      </c>
      <c r="K226" s="14">
        <v>4381</v>
      </c>
      <c r="L226" s="14">
        <v>3029</v>
      </c>
      <c r="M226" s="170"/>
    </row>
    <row r="227" spans="1:13" ht="30">
      <c r="A227" s="150"/>
      <c r="B227" s="154"/>
      <c r="C227" s="154"/>
      <c r="D227" s="154"/>
      <c r="E227" s="154"/>
      <c r="F227" s="155"/>
      <c r="G227" s="8" t="s">
        <v>5</v>
      </c>
      <c r="H227" s="8"/>
      <c r="I227" s="50"/>
      <c r="J227" s="12">
        <v>300</v>
      </c>
      <c r="K227" s="14">
        <v>332619</v>
      </c>
      <c r="L227" s="14">
        <v>229971</v>
      </c>
      <c r="M227" s="170"/>
    </row>
    <row r="228" spans="1:13" ht="51.75" customHeight="1">
      <c r="A228" s="150"/>
      <c r="B228" s="157"/>
      <c r="C228" s="157"/>
      <c r="D228" s="157"/>
      <c r="E228" s="157"/>
      <c r="F228" s="158"/>
      <c r="G228" s="108" t="s">
        <v>71</v>
      </c>
      <c r="H228" s="178"/>
      <c r="I228" s="162" t="s">
        <v>156</v>
      </c>
      <c r="J228" s="12" t="s">
        <v>0</v>
      </c>
      <c r="K228" s="4">
        <f>SUM(K229:K231)</f>
        <v>6011242</v>
      </c>
      <c r="L228" s="4">
        <f>SUM(L229:L231)</f>
        <v>6011242</v>
      </c>
      <c r="M228" s="170"/>
    </row>
    <row r="229" spans="1:13" ht="93.75" customHeight="1">
      <c r="A229" s="150"/>
      <c r="B229" s="207">
        <v>500</v>
      </c>
      <c r="C229" s="207"/>
      <c r="D229" s="207"/>
      <c r="E229" s="207"/>
      <c r="F229" s="208"/>
      <c r="G229" s="24" t="s">
        <v>3</v>
      </c>
      <c r="H229" s="8"/>
      <c r="I229" s="28" t="s">
        <v>0</v>
      </c>
      <c r="J229" s="12">
        <v>100</v>
      </c>
      <c r="K229" s="4">
        <v>5196125</v>
      </c>
      <c r="L229" s="4">
        <v>5196125</v>
      </c>
      <c r="M229" s="170"/>
    </row>
    <row r="230" spans="1:13" ht="30">
      <c r="A230" s="150"/>
      <c r="B230" s="157"/>
      <c r="C230" s="157"/>
      <c r="D230" s="157"/>
      <c r="E230" s="157"/>
      <c r="F230" s="158"/>
      <c r="G230" s="8" t="s">
        <v>2</v>
      </c>
      <c r="H230" s="180"/>
      <c r="I230" s="13"/>
      <c r="J230" s="12">
        <v>200</v>
      </c>
      <c r="K230" s="4">
        <v>812117</v>
      </c>
      <c r="L230" s="4">
        <v>812117</v>
      </c>
      <c r="M230" s="170"/>
    </row>
    <row r="231" spans="1:13" ht="15">
      <c r="A231" s="150"/>
      <c r="B231" s="157"/>
      <c r="C231" s="157"/>
      <c r="D231" s="157"/>
      <c r="E231" s="157"/>
      <c r="F231" s="158"/>
      <c r="G231" s="24" t="s">
        <v>1</v>
      </c>
      <c r="H231" s="8"/>
      <c r="I231" s="32" t="s">
        <v>0</v>
      </c>
      <c r="J231" s="12">
        <v>800</v>
      </c>
      <c r="K231" s="4">
        <v>3000</v>
      </c>
      <c r="L231" s="4">
        <v>3000</v>
      </c>
      <c r="M231" s="170"/>
    </row>
    <row r="232" spans="1:13" ht="60">
      <c r="A232" s="150"/>
      <c r="B232" s="157"/>
      <c r="C232" s="157"/>
      <c r="D232" s="157"/>
      <c r="E232" s="157"/>
      <c r="F232" s="158"/>
      <c r="G232" s="2" t="s">
        <v>72</v>
      </c>
      <c r="H232" s="8"/>
      <c r="I232" s="181" t="s">
        <v>73</v>
      </c>
      <c r="J232" s="10"/>
      <c r="K232" s="3">
        <f>SUM(K233)</f>
        <v>108438981</v>
      </c>
      <c r="L232" s="3">
        <f>SUM(L233)</f>
        <v>108438981</v>
      </c>
      <c r="M232" s="170"/>
    </row>
    <row r="233" spans="1:13" ht="107.25" customHeight="1">
      <c r="A233" s="150"/>
      <c r="B233" s="157"/>
      <c r="C233" s="157"/>
      <c r="D233" s="157"/>
      <c r="E233" s="157"/>
      <c r="F233" s="158"/>
      <c r="G233" s="163" t="s">
        <v>74</v>
      </c>
      <c r="H233" s="8"/>
      <c r="I233" s="182" t="s">
        <v>158</v>
      </c>
      <c r="J233" s="12"/>
      <c r="K233" s="4">
        <f>SUM(K234:K234)</f>
        <v>108438981</v>
      </c>
      <c r="L233" s="4">
        <f>SUM(L234:L234)</f>
        <v>108438981</v>
      </c>
      <c r="M233" s="170"/>
    </row>
    <row r="234" spans="1:13" ht="52.5" customHeight="1">
      <c r="A234" s="150"/>
      <c r="B234" s="157"/>
      <c r="C234" s="157"/>
      <c r="D234" s="157"/>
      <c r="E234" s="157"/>
      <c r="F234" s="158"/>
      <c r="G234" s="8" t="s">
        <v>4</v>
      </c>
      <c r="H234" s="2"/>
      <c r="I234" s="32"/>
      <c r="J234" s="12">
        <v>600</v>
      </c>
      <c r="K234" s="4">
        <v>108438981</v>
      </c>
      <c r="L234" s="4">
        <v>108438981</v>
      </c>
      <c r="M234" s="170"/>
    </row>
    <row r="235" spans="1:13" ht="60">
      <c r="A235" s="150"/>
      <c r="B235" s="157"/>
      <c r="C235" s="157"/>
      <c r="D235" s="157"/>
      <c r="E235" s="157"/>
      <c r="F235" s="158"/>
      <c r="G235" s="143" t="s">
        <v>75</v>
      </c>
      <c r="H235" s="183"/>
      <c r="I235" s="181" t="s">
        <v>76</v>
      </c>
      <c r="J235" s="10"/>
      <c r="K235" s="3">
        <f>SUM(K236+K241+K239)</f>
        <v>8309356</v>
      </c>
      <c r="L235" s="3">
        <f>SUM(L236+L241+L239)</f>
        <v>8050926</v>
      </c>
      <c r="M235" s="170"/>
    </row>
    <row r="236" spans="1:13" ht="30">
      <c r="A236" s="150"/>
      <c r="B236" s="157"/>
      <c r="C236" s="157"/>
      <c r="D236" s="157"/>
      <c r="E236" s="157"/>
      <c r="F236" s="158"/>
      <c r="G236" s="108" t="s">
        <v>77</v>
      </c>
      <c r="H236" s="183"/>
      <c r="I236" s="49" t="s">
        <v>157</v>
      </c>
      <c r="J236" s="12" t="s">
        <v>0</v>
      </c>
      <c r="K236" s="4">
        <f>SUM(K237:K238)</f>
        <v>4752000</v>
      </c>
      <c r="L236" s="4">
        <f>SUM(L237:L238)</f>
        <v>4752000</v>
      </c>
      <c r="M236" s="170"/>
    </row>
    <row r="237" spans="1:13" ht="30">
      <c r="A237" s="150"/>
      <c r="B237" s="157"/>
      <c r="C237" s="157"/>
      <c r="D237" s="157"/>
      <c r="E237" s="157"/>
      <c r="F237" s="158"/>
      <c r="G237" s="8" t="s">
        <v>2</v>
      </c>
      <c r="H237" s="183"/>
      <c r="I237" s="13"/>
      <c r="J237" s="12">
        <v>200</v>
      </c>
      <c r="K237" s="4">
        <v>52272</v>
      </c>
      <c r="L237" s="4">
        <v>52272</v>
      </c>
      <c r="M237" s="170"/>
    </row>
    <row r="238" spans="1:13" ht="30">
      <c r="A238" s="150"/>
      <c r="B238" s="157"/>
      <c r="C238" s="157"/>
      <c r="D238" s="157"/>
      <c r="E238" s="157"/>
      <c r="F238" s="158"/>
      <c r="G238" s="8" t="s">
        <v>5</v>
      </c>
      <c r="H238" s="183"/>
      <c r="I238" s="13" t="s">
        <v>0</v>
      </c>
      <c r="J238" s="12">
        <v>300</v>
      </c>
      <c r="K238" s="4">
        <v>4699728</v>
      </c>
      <c r="L238" s="4">
        <v>4699728</v>
      </c>
      <c r="M238" s="170"/>
    </row>
    <row r="239" spans="1:13" ht="81" customHeight="1">
      <c r="A239" s="150"/>
      <c r="B239" s="157"/>
      <c r="C239" s="157"/>
      <c r="D239" s="157"/>
      <c r="E239" s="157"/>
      <c r="F239" s="158"/>
      <c r="G239" s="8" t="s">
        <v>178</v>
      </c>
      <c r="H239" s="183"/>
      <c r="I239" s="13" t="s">
        <v>179</v>
      </c>
      <c r="J239" s="12"/>
      <c r="K239" s="4">
        <f t="shared" ref="K239:L239" si="13">SUM(K240)</f>
        <v>157835</v>
      </c>
      <c r="L239" s="4">
        <f t="shared" si="13"/>
        <v>157092</v>
      </c>
      <c r="M239" s="170"/>
    </row>
    <row r="240" spans="1:13" ht="30">
      <c r="A240" s="150"/>
      <c r="B240" s="157"/>
      <c r="C240" s="157"/>
      <c r="D240" s="157"/>
      <c r="E240" s="157"/>
      <c r="F240" s="158"/>
      <c r="G240" s="8" t="s">
        <v>2</v>
      </c>
      <c r="H240" s="8"/>
      <c r="I240" s="13"/>
      <c r="J240" s="12">
        <v>200</v>
      </c>
      <c r="K240" s="4">
        <v>157835</v>
      </c>
      <c r="L240" s="4">
        <v>157092</v>
      </c>
      <c r="M240" s="170"/>
    </row>
    <row r="241" spans="1:13" ht="83.25" customHeight="1">
      <c r="A241" s="150"/>
      <c r="B241" s="157"/>
      <c r="C241" s="157"/>
      <c r="D241" s="157"/>
      <c r="E241" s="157"/>
      <c r="F241" s="158"/>
      <c r="G241" s="8" t="s">
        <v>180</v>
      </c>
      <c r="H241" s="148"/>
      <c r="I241" s="13" t="s">
        <v>181</v>
      </c>
      <c r="J241" s="12"/>
      <c r="K241" s="4">
        <f>SUM(K242:K242)</f>
        <v>3399521</v>
      </c>
      <c r="L241" s="4">
        <f>SUM(L242:L242)</f>
        <v>3141834</v>
      </c>
      <c r="M241" s="179"/>
    </row>
    <row r="242" spans="1:13" ht="30">
      <c r="A242" s="150"/>
      <c r="B242" s="212" t="s">
        <v>14</v>
      </c>
      <c r="C242" s="212"/>
      <c r="D242" s="212"/>
      <c r="E242" s="212"/>
      <c r="F242" s="213"/>
      <c r="G242" s="8" t="s">
        <v>5</v>
      </c>
      <c r="H242" s="184"/>
      <c r="I242" s="13" t="s">
        <v>0</v>
      </c>
      <c r="J242" s="12">
        <v>300</v>
      </c>
      <c r="K242" s="4">
        <v>3399521</v>
      </c>
      <c r="L242" s="4">
        <v>3141834</v>
      </c>
      <c r="M242" s="179"/>
    </row>
    <row r="243" spans="1:13" ht="75">
      <c r="A243" s="150"/>
      <c r="B243" s="157"/>
      <c r="C243" s="157"/>
      <c r="D243" s="157"/>
      <c r="E243" s="157"/>
      <c r="F243" s="158"/>
      <c r="G243" s="2" t="s">
        <v>342</v>
      </c>
      <c r="H243" s="8"/>
      <c r="I243" s="31" t="s">
        <v>81</v>
      </c>
      <c r="J243" s="10"/>
      <c r="K243" s="4">
        <f t="shared" ref="K243:L245" si="14">SUM(K244)</f>
        <v>603000</v>
      </c>
      <c r="L243" s="4">
        <f t="shared" si="14"/>
        <v>614000</v>
      </c>
      <c r="M243" s="170"/>
    </row>
    <row r="244" spans="1:13" ht="78" customHeight="1">
      <c r="A244" s="150"/>
      <c r="B244" s="157"/>
      <c r="C244" s="157"/>
      <c r="D244" s="157"/>
      <c r="E244" s="157"/>
      <c r="F244" s="158"/>
      <c r="G244" s="2" t="s">
        <v>300</v>
      </c>
      <c r="H244" s="8"/>
      <c r="I244" s="31" t="s">
        <v>262</v>
      </c>
      <c r="J244" s="10"/>
      <c r="K244" s="3">
        <f t="shared" si="14"/>
        <v>603000</v>
      </c>
      <c r="L244" s="3">
        <f t="shared" si="14"/>
        <v>614000</v>
      </c>
      <c r="M244" s="170"/>
    </row>
    <row r="245" spans="1:13" ht="94.5" customHeight="1">
      <c r="A245" s="150"/>
      <c r="B245" s="157"/>
      <c r="C245" s="157"/>
      <c r="D245" s="157"/>
      <c r="E245" s="157"/>
      <c r="F245" s="158"/>
      <c r="G245" s="8" t="s">
        <v>261</v>
      </c>
      <c r="H245" s="8"/>
      <c r="I245" s="32" t="s">
        <v>263</v>
      </c>
      <c r="J245" s="12"/>
      <c r="K245" s="4">
        <f t="shared" si="14"/>
        <v>603000</v>
      </c>
      <c r="L245" s="4">
        <f t="shared" si="14"/>
        <v>614000</v>
      </c>
      <c r="M245" s="170"/>
    </row>
    <row r="246" spans="1:13" ht="44.25" customHeight="1">
      <c r="A246" s="150"/>
      <c r="B246" s="157"/>
      <c r="C246" s="157"/>
      <c r="D246" s="157"/>
      <c r="E246" s="157"/>
      <c r="F246" s="158"/>
      <c r="G246" s="8" t="s">
        <v>4</v>
      </c>
      <c r="H246" s="8"/>
      <c r="I246" s="33"/>
      <c r="J246" s="12">
        <v>600</v>
      </c>
      <c r="K246" s="4">
        <v>603000</v>
      </c>
      <c r="L246" s="4">
        <v>614000</v>
      </c>
      <c r="M246" s="170"/>
    </row>
    <row r="247" spans="1:13" ht="57">
      <c r="A247" s="150"/>
      <c r="B247" s="157"/>
      <c r="C247" s="157"/>
      <c r="D247" s="157"/>
      <c r="E247" s="157"/>
      <c r="F247" s="158"/>
      <c r="G247" s="141" t="s">
        <v>122</v>
      </c>
      <c r="H247" s="17">
        <v>876</v>
      </c>
      <c r="I247" s="20"/>
      <c r="J247" s="12"/>
      <c r="K247" s="5">
        <f>SUM(K261+K248+K303+K281+K286)</f>
        <v>75036322</v>
      </c>
      <c r="L247" s="5">
        <f>SUM(L261+L248+L303+L281+L286)</f>
        <v>56346127</v>
      </c>
      <c r="M247" s="170"/>
    </row>
    <row r="248" spans="1:13" ht="72" customHeight="1">
      <c r="A248" s="150"/>
      <c r="B248" s="157"/>
      <c r="C248" s="157"/>
      <c r="D248" s="157"/>
      <c r="E248" s="157"/>
      <c r="F248" s="158"/>
      <c r="G248" s="56" t="s">
        <v>37</v>
      </c>
      <c r="H248" s="8"/>
      <c r="I248" s="185" t="s">
        <v>82</v>
      </c>
      <c r="J248" s="18" t="s">
        <v>0</v>
      </c>
      <c r="K248" s="76">
        <f>SUM(K253+K249+K257)</f>
        <v>71000</v>
      </c>
      <c r="L248" s="76">
        <f>SUM(L253+L249+L257)</f>
        <v>42000</v>
      </c>
      <c r="M248" s="170"/>
    </row>
    <row r="249" spans="1:13" ht="78" customHeight="1">
      <c r="A249" s="150"/>
      <c r="B249" s="157"/>
      <c r="C249" s="157"/>
      <c r="D249" s="157"/>
      <c r="E249" s="157"/>
      <c r="F249" s="158"/>
      <c r="G249" s="132" t="s">
        <v>238</v>
      </c>
      <c r="H249" s="8"/>
      <c r="I249" s="171" t="s">
        <v>173</v>
      </c>
      <c r="J249" s="10"/>
      <c r="K249" s="3">
        <f t="shared" ref="K249:L251" si="15">SUM(K250)</f>
        <v>35000</v>
      </c>
      <c r="L249" s="3">
        <f t="shared" si="15"/>
        <v>20000</v>
      </c>
      <c r="M249" s="170"/>
    </row>
    <row r="250" spans="1:13" ht="45">
      <c r="A250" s="150"/>
      <c r="B250" s="157"/>
      <c r="C250" s="157"/>
      <c r="D250" s="157"/>
      <c r="E250" s="157"/>
      <c r="F250" s="158"/>
      <c r="G250" s="132" t="s">
        <v>172</v>
      </c>
      <c r="H250" s="8"/>
      <c r="I250" s="171" t="s">
        <v>190</v>
      </c>
      <c r="J250" s="10"/>
      <c r="K250" s="3">
        <f t="shared" si="15"/>
        <v>35000</v>
      </c>
      <c r="L250" s="3">
        <f t="shared" si="15"/>
        <v>20000</v>
      </c>
      <c r="M250" s="170"/>
    </row>
    <row r="251" spans="1:13" ht="75" customHeight="1">
      <c r="A251" s="150"/>
      <c r="B251" s="157"/>
      <c r="C251" s="157"/>
      <c r="D251" s="157"/>
      <c r="E251" s="157"/>
      <c r="F251" s="158"/>
      <c r="G251" s="108" t="s">
        <v>189</v>
      </c>
      <c r="H251" s="8"/>
      <c r="I251" s="172" t="s">
        <v>191</v>
      </c>
      <c r="J251" s="10"/>
      <c r="K251" s="4">
        <f t="shared" si="15"/>
        <v>35000</v>
      </c>
      <c r="L251" s="4">
        <f t="shared" si="15"/>
        <v>20000</v>
      </c>
      <c r="M251" s="170"/>
    </row>
    <row r="252" spans="1:13" ht="30">
      <c r="A252" s="150"/>
      <c r="B252" s="157"/>
      <c r="C252" s="157"/>
      <c r="D252" s="157"/>
      <c r="E252" s="157"/>
      <c r="F252" s="158"/>
      <c r="G252" s="109" t="s">
        <v>2</v>
      </c>
      <c r="H252" s="8"/>
      <c r="I252" s="186" t="s">
        <v>0</v>
      </c>
      <c r="J252" s="36">
        <v>200</v>
      </c>
      <c r="K252" s="34">
        <v>35000</v>
      </c>
      <c r="L252" s="34">
        <v>20000</v>
      </c>
      <c r="M252" s="170"/>
    </row>
    <row r="253" spans="1:13" ht="60">
      <c r="A253" s="150"/>
      <c r="B253" s="157"/>
      <c r="C253" s="157"/>
      <c r="D253" s="157"/>
      <c r="E253" s="157"/>
      <c r="F253" s="158"/>
      <c r="G253" s="2" t="s">
        <v>299</v>
      </c>
      <c r="H253" s="8"/>
      <c r="I253" s="19" t="s">
        <v>184</v>
      </c>
      <c r="J253" s="10"/>
      <c r="K253" s="3">
        <f>SUM(K254)</f>
        <v>33000</v>
      </c>
      <c r="L253" s="3">
        <f>SUM(L254)</f>
        <v>20000</v>
      </c>
      <c r="M253" s="170"/>
    </row>
    <row r="254" spans="1:13" ht="96.75" customHeight="1">
      <c r="A254" s="150"/>
      <c r="B254" s="157"/>
      <c r="C254" s="157"/>
      <c r="D254" s="157"/>
      <c r="E254" s="157"/>
      <c r="F254" s="158"/>
      <c r="G254" s="2" t="s">
        <v>271</v>
      </c>
      <c r="H254" s="8"/>
      <c r="I254" s="19" t="s">
        <v>273</v>
      </c>
      <c r="J254" s="10"/>
      <c r="K254" s="3">
        <f>SUM(K255)</f>
        <v>33000</v>
      </c>
      <c r="L254" s="3">
        <f>SUM(L255)</f>
        <v>20000</v>
      </c>
      <c r="M254" s="170"/>
    </row>
    <row r="255" spans="1:13" ht="35.25" customHeight="1">
      <c r="A255" s="150"/>
      <c r="B255" s="157"/>
      <c r="C255" s="157"/>
      <c r="D255" s="157"/>
      <c r="E255" s="157"/>
      <c r="F255" s="158"/>
      <c r="G255" s="8" t="s">
        <v>272</v>
      </c>
      <c r="H255" s="8"/>
      <c r="I255" s="13" t="s">
        <v>274</v>
      </c>
      <c r="J255" s="12"/>
      <c r="K255" s="4">
        <f>SUM(K256:K256)</f>
        <v>33000</v>
      </c>
      <c r="L255" s="4">
        <f>SUM(L256:L256)</f>
        <v>20000</v>
      </c>
      <c r="M255" s="170"/>
    </row>
    <row r="256" spans="1:13" ht="30">
      <c r="A256" s="150"/>
      <c r="B256" s="157"/>
      <c r="C256" s="157"/>
      <c r="D256" s="157"/>
      <c r="E256" s="157"/>
      <c r="F256" s="158"/>
      <c r="G256" s="8" t="s">
        <v>2</v>
      </c>
      <c r="H256" s="187"/>
      <c r="I256" s="13" t="s">
        <v>0</v>
      </c>
      <c r="J256" s="12">
        <v>200</v>
      </c>
      <c r="K256" s="34">
        <v>33000</v>
      </c>
      <c r="L256" s="34">
        <v>20000</v>
      </c>
      <c r="M256" s="170"/>
    </row>
    <row r="257" spans="1:13" ht="60">
      <c r="A257" s="150"/>
      <c r="B257" s="157"/>
      <c r="C257" s="157"/>
      <c r="D257" s="157"/>
      <c r="E257" s="157"/>
      <c r="F257" s="158"/>
      <c r="G257" s="2" t="s">
        <v>303</v>
      </c>
      <c r="H257" s="188"/>
      <c r="I257" s="35" t="s">
        <v>306</v>
      </c>
      <c r="J257" s="12"/>
      <c r="K257" s="3">
        <f t="shared" ref="K257:L259" si="16">SUM(K258)</f>
        <v>3000</v>
      </c>
      <c r="L257" s="3">
        <f t="shared" si="16"/>
        <v>2000</v>
      </c>
      <c r="M257" s="170"/>
    </row>
    <row r="258" spans="1:13" ht="30">
      <c r="A258" s="150"/>
      <c r="B258" s="157"/>
      <c r="C258" s="157"/>
      <c r="D258" s="157"/>
      <c r="E258" s="157"/>
      <c r="F258" s="158"/>
      <c r="G258" s="2" t="s">
        <v>304</v>
      </c>
      <c r="H258" s="188"/>
      <c r="I258" s="35" t="s">
        <v>307</v>
      </c>
      <c r="J258" s="12"/>
      <c r="K258" s="3">
        <f t="shared" si="16"/>
        <v>3000</v>
      </c>
      <c r="L258" s="3">
        <f t="shared" si="16"/>
        <v>2000</v>
      </c>
      <c r="M258" s="170"/>
    </row>
    <row r="259" spans="1:13" ht="45">
      <c r="A259" s="150"/>
      <c r="B259" s="157"/>
      <c r="C259" s="157"/>
      <c r="D259" s="157"/>
      <c r="E259" s="157"/>
      <c r="F259" s="158"/>
      <c r="G259" s="8" t="s">
        <v>305</v>
      </c>
      <c r="H259" s="188"/>
      <c r="I259" s="20" t="s">
        <v>308</v>
      </c>
      <c r="J259" s="12"/>
      <c r="K259" s="4">
        <f t="shared" si="16"/>
        <v>3000</v>
      </c>
      <c r="L259" s="4">
        <f t="shared" si="16"/>
        <v>2000</v>
      </c>
      <c r="M259" s="170"/>
    </row>
    <row r="260" spans="1:13" ht="48.75" customHeight="1">
      <c r="A260" s="150"/>
      <c r="B260" s="157"/>
      <c r="C260" s="157"/>
      <c r="D260" s="157"/>
      <c r="E260" s="157"/>
      <c r="F260" s="158"/>
      <c r="G260" s="8" t="s">
        <v>4</v>
      </c>
      <c r="H260" s="2"/>
      <c r="I260" s="13" t="s">
        <v>0</v>
      </c>
      <c r="J260" s="12">
        <v>600</v>
      </c>
      <c r="K260" s="4">
        <v>3000</v>
      </c>
      <c r="L260" s="4">
        <v>2000</v>
      </c>
      <c r="M260" s="170"/>
    </row>
    <row r="261" spans="1:13" ht="43.5">
      <c r="A261" s="150"/>
      <c r="B261" s="157"/>
      <c r="C261" s="157"/>
      <c r="D261" s="157"/>
      <c r="E261" s="157"/>
      <c r="F261" s="158"/>
      <c r="G261" s="56" t="s">
        <v>40</v>
      </c>
      <c r="H261" s="17"/>
      <c r="I261" s="106" t="s">
        <v>85</v>
      </c>
      <c r="J261" s="18" t="s">
        <v>0</v>
      </c>
      <c r="K261" s="47">
        <f>SUM(K266+K262)</f>
        <v>69946578</v>
      </c>
      <c r="L261" s="47">
        <f>SUM(L266+L262)</f>
        <v>52668383</v>
      </c>
      <c r="M261" s="170"/>
    </row>
    <row r="262" spans="1:13" ht="45">
      <c r="A262" s="150"/>
      <c r="B262" s="157"/>
      <c r="C262" s="157"/>
      <c r="D262" s="157"/>
      <c r="E262" s="157"/>
      <c r="F262" s="158"/>
      <c r="G262" s="132" t="s">
        <v>185</v>
      </c>
      <c r="H262" s="17"/>
      <c r="I262" s="133" t="s">
        <v>86</v>
      </c>
      <c r="J262" s="10" t="s">
        <v>0</v>
      </c>
      <c r="K262" s="6">
        <f t="shared" ref="K262:L264" si="17">SUM(K263)</f>
        <v>450000</v>
      </c>
      <c r="L262" s="6">
        <f t="shared" si="17"/>
        <v>285000</v>
      </c>
      <c r="M262" s="170"/>
    </row>
    <row r="263" spans="1:13" ht="96.75" customHeight="1">
      <c r="A263" s="150"/>
      <c r="B263" s="157"/>
      <c r="C263" s="157"/>
      <c r="D263" s="157"/>
      <c r="E263" s="157"/>
      <c r="F263" s="158"/>
      <c r="G263" s="132" t="s">
        <v>187</v>
      </c>
      <c r="H263" s="17"/>
      <c r="I263" s="110" t="s">
        <v>88</v>
      </c>
      <c r="J263" s="10"/>
      <c r="K263" s="34">
        <f t="shared" si="17"/>
        <v>450000</v>
      </c>
      <c r="L263" s="34">
        <f t="shared" si="17"/>
        <v>285000</v>
      </c>
      <c r="M263" s="170"/>
    </row>
    <row r="264" spans="1:13" ht="47.25" customHeight="1">
      <c r="A264" s="150"/>
      <c r="B264" s="157"/>
      <c r="C264" s="157"/>
      <c r="D264" s="157"/>
      <c r="E264" s="157"/>
      <c r="F264" s="158"/>
      <c r="G264" s="24" t="s">
        <v>43</v>
      </c>
      <c r="H264" s="17"/>
      <c r="I264" s="172" t="s">
        <v>265</v>
      </c>
      <c r="J264" s="12"/>
      <c r="K264" s="34">
        <f t="shared" si="17"/>
        <v>450000</v>
      </c>
      <c r="L264" s="34">
        <f t="shared" si="17"/>
        <v>285000</v>
      </c>
      <c r="M264" s="170"/>
    </row>
    <row r="265" spans="1:13" ht="48" customHeight="1">
      <c r="A265" s="150"/>
      <c r="B265" s="157"/>
      <c r="C265" s="157"/>
      <c r="D265" s="157"/>
      <c r="E265" s="157"/>
      <c r="F265" s="158"/>
      <c r="G265" s="8" t="s">
        <v>4</v>
      </c>
      <c r="H265" s="17"/>
      <c r="I265" s="172"/>
      <c r="J265" s="12">
        <v>600</v>
      </c>
      <c r="K265" s="34">
        <v>450000</v>
      </c>
      <c r="L265" s="34">
        <v>285000</v>
      </c>
      <c r="M265" s="170"/>
    </row>
    <row r="266" spans="1:13" ht="50.25" customHeight="1">
      <c r="A266" s="150"/>
      <c r="B266" s="157"/>
      <c r="C266" s="157"/>
      <c r="D266" s="157"/>
      <c r="E266" s="157"/>
      <c r="F266" s="158"/>
      <c r="G266" s="132" t="s">
        <v>264</v>
      </c>
      <c r="H266" s="17"/>
      <c r="I266" s="133" t="s">
        <v>186</v>
      </c>
      <c r="J266" s="10" t="s">
        <v>0</v>
      </c>
      <c r="K266" s="6">
        <f>SUM(K267)</f>
        <v>69496578</v>
      </c>
      <c r="L266" s="6">
        <f>SUM(L267)</f>
        <v>52383383</v>
      </c>
      <c r="M266" s="170"/>
    </row>
    <row r="267" spans="1:13" ht="45">
      <c r="A267" s="150"/>
      <c r="B267" s="157"/>
      <c r="C267" s="157"/>
      <c r="D267" s="157"/>
      <c r="E267" s="157"/>
      <c r="F267" s="158"/>
      <c r="G267" s="132" t="s">
        <v>87</v>
      </c>
      <c r="H267" s="17"/>
      <c r="I267" s="133" t="s">
        <v>188</v>
      </c>
      <c r="J267" s="10"/>
      <c r="K267" s="6">
        <f>SUM(K268+K273+K275+K270+K277+K279)</f>
        <v>69496578</v>
      </c>
      <c r="L267" s="6">
        <f>SUM(L268+L273+L275+L270+L277+L279)</f>
        <v>52383383</v>
      </c>
      <c r="M267" s="170"/>
    </row>
    <row r="268" spans="1:13" ht="34.5" customHeight="1">
      <c r="A268" s="150"/>
      <c r="B268" s="216" t="s">
        <v>13</v>
      </c>
      <c r="C268" s="216"/>
      <c r="D268" s="216"/>
      <c r="E268" s="216"/>
      <c r="F268" s="217"/>
      <c r="G268" s="8" t="s">
        <v>31</v>
      </c>
      <c r="H268" s="2"/>
      <c r="I268" s="112" t="s">
        <v>266</v>
      </c>
      <c r="J268" s="12"/>
      <c r="K268" s="34">
        <f>SUM(K269)</f>
        <v>16461000</v>
      </c>
      <c r="L268" s="34">
        <f>SUM(L269)</f>
        <v>11179000</v>
      </c>
      <c r="M268" s="179"/>
    </row>
    <row r="269" spans="1:13" ht="51.75" customHeight="1">
      <c r="A269" s="150"/>
      <c r="B269" s="209" t="s">
        <v>12</v>
      </c>
      <c r="C269" s="209"/>
      <c r="D269" s="209"/>
      <c r="E269" s="209"/>
      <c r="F269" s="210"/>
      <c r="G269" s="8" t="s">
        <v>4</v>
      </c>
      <c r="H269" s="2"/>
      <c r="I269" s="13" t="s">
        <v>0</v>
      </c>
      <c r="J269" s="12">
        <v>600</v>
      </c>
      <c r="K269" s="34">
        <v>16461000</v>
      </c>
      <c r="L269" s="34">
        <v>11179000</v>
      </c>
      <c r="M269" s="179"/>
    </row>
    <row r="270" spans="1:13" ht="30">
      <c r="A270" s="150"/>
      <c r="B270" s="154"/>
      <c r="C270" s="154"/>
      <c r="D270" s="154"/>
      <c r="E270" s="154"/>
      <c r="F270" s="155"/>
      <c r="G270" s="8" t="s">
        <v>136</v>
      </c>
      <c r="H270" s="127"/>
      <c r="I270" s="20" t="s">
        <v>267</v>
      </c>
      <c r="J270" s="12"/>
      <c r="K270" s="34">
        <f>SUM(K271:K272)</f>
        <v>2968000</v>
      </c>
      <c r="L270" s="34">
        <f>SUM(L271:L272)</f>
        <v>2048000</v>
      </c>
      <c r="M270" s="179"/>
    </row>
    <row r="271" spans="1:13" ht="96.75" customHeight="1">
      <c r="A271" s="150"/>
      <c r="B271" s="205" t="s">
        <v>11</v>
      </c>
      <c r="C271" s="205"/>
      <c r="D271" s="205"/>
      <c r="E271" s="205"/>
      <c r="F271" s="206"/>
      <c r="G271" s="8" t="s">
        <v>3</v>
      </c>
      <c r="H271" s="8"/>
      <c r="I271" s="20"/>
      <c r="J271" s="12">
        <v>100</v>
      </c>
      <c r="K271" s="34">
        <v>2964000</v>
      </c>
      <c r="L271" s="34">
        <v>2048000</v>
      </c>
      <c r="M271" s="179"/>
    </row>
    <row r="272" spans="1:13" ht="30">
      <c r="A272" s="150"/>
      <c r="B272" s="205">
        <v>200</v>
      </c>
      <c r="C272" s="205"/>
      <c r="D272" s="205"/>
      <c r="E272" s="205"/>
      <c r="F272" s="206"/>
      <c r="G272" s="8" t="s">
        <v>2</v>
      </c>
      <c r="H272" s="148"/>
      <c r="I272" s="20"/>
      <c r="J272" s="12">
        <v>200</v>
      </c>
      <c r="K272" s="34">
        <v>4000</v>
      </c>
      <c r="L272" s="34">
        <v>0</v>
      </c>
      <c r="M272" s="170"/>
    </row>
    <row r="273" spans="1:13" ht="36" customHeight="1">
      <c r="A273" s="150"/>
      <c r="B273" s="157"/>
      <c r="C273" s="157"/>
      <c r="D273" s="157"/>
      <c r="E273" s="157"/>
      <c r="F273" s="158"/>
      <c r="G273" s="8" t="s">
        <v>41</v>
      </c>
      <c r="H273" s="148"/>
      <c r="I273" s="13" t="s">
        <v>268</v>
      </c>
      <c r="J273" s="12"/>
      <c r="K273" s="34">
        <f>SUM(K274:K274)</f>
        <v>21572000</v>
      </c>
      <c r="L273" s="34">
        <f>SUM(L274:L274)</f>
        <v>14075000</v>
      </c>
      <c r="M273" s="170"/>
    </row>
    <row r="274" spans="1:13" ht="51" customHeight="1">
      <c r="A274" s="150"/>
      <c r="B274" s="157"/>
      <c r="C274" s="157"/>
      <c r="D274" s="157"/>
      <c r="E274" s="157"/>
      <c r="F274" s="158"/>
      <c r="G274" s="8" t="s">
        <v>4</v>
      </c>
      <c r="H274" s="148"/>
      <c r="I274" s="13" t="s">
        <v>0</v>
      </c>
      <c r="J274" s="12">
        <v>600</v>
      </c>
      <c r="K274" s="34">
        <v>21572000</v>
      </c>
      <c r="L274" s="34">
        <v>14075000</v>
      </c>
      <c r="M274" s="170"/>
    </row>
    <row r="275" spans="1:13" ht="18" customHeight="1">
      <c r="A275" s="150"/>
      <c r="B275" s="212" t="s">
        <v>10</v>
      </c>
      <c r="C275" s="212"/>
      <c r="D275" s="212"/>
      <c r="E275" s="212"/>
      <c r="F275" s="213"/>
      <c r="G275" s="108" t="s">
        <v>42</v>
      </c>
      <c r="H275" s="127"/>
      <c r="I275" s="112" t="s">
        <v>269</v>
      </c>
      <c r="J275" s="12"/>
      <c r="K275" s="34">
        <f>SUM(K276)</f>
        <v>9902000</v>
      </c>
      <c r="L275" s="34">
        <f>SUM(L276)</f>
        <v>6487000</v>
      </c>
      <c r="M275" s="170"/>
    </row>
    <row r="276" spans="1:13" ht="48.75" customHeight="1">
      <c r="A276" s="150"/>
      <c r="B276" s="157"/>
      <c r="C276" s="157"/>
      <c r="D276" s="157"/>
      <c r="E276" s="157"/>
      <c r="F276" s="158"/>
      <c r="G276" s="8" t="s">
        <v>4</v>
      </c>
      <c r="H276" s="8"/>
      <c r="I276" s="13" t="s">
        <v>0</v>
      </c>
      <c r="J276" s="12">
        <v>600</v>
      </c>
      <c r="K276" s="34">
        <v>9902000</v>
      </c>
      <c r="L276" s="34">
        <v>6487000</v>
      </c>
      <c r="M276" s="170"/>
    </row>
    <row r="277" spans="1:13" ht="45">
      <c r="A277" s="150"/>
      <c r="B277" s="157"/>
      <c r="C277" s="157"/>
      <c r="D277" s="157"/>
      <c r="E277" s="157"/>
      <c r="F277" s="158"/>
      <c r="G277" s="108" t="s">
        <v>152</v>
      </c>
      <c r="H277" s="2"/>
      <c r="I277" s="13" t="s">
        <v>270</v>
      </c>
      <c r="J277" s="10"/>
      <c r="K277" s="34">
        <f>SUM(K278)</f>
        <v>18560726</v>
      </c>
      <c r="L277" s="34">
        <f>SUM(L278)</f>
        <v>18560726</v>
      </c>
      <c r="M277" s="170"/>
    </row>
    <row r="278" spans="1:13" ht="51" customHeight="1">
      <c r="A278" s="150"/>
      <c r="B278" s="157"/>
      <c r="C278" s="157"/>
      <c r="D278" s="157"/>
      <c r="E278" s="157"/>
      <c r="F278" s="158"/>
      <c r="G278" s="8" t="s">
        <v>4</v>
      </c>
      <c r="H278" s="24"/>
      <c r="I278" s="13" t="s">
        <v>0</v>
      </c>
      <c r="J278" s="12">
        <v>600</v>
      </c>
      <c r="K278" s="34">
        <v>18560726</v>
      </c>
      <c r="L278" s="34">
        <v>18560726</v>
      </c>
      <c r="M278" s="170"/>
    </row>
    <row r="279" spans="1:13" ht="34.5" customHeight="1">
      <c r="A279" s="150"/>
      <c r="B279" s="157"/>
      <c r="C279" s="157"/>
      <c r="D279" s="157"/>
      <c r="E279" s="157"/>
      <c r="F279" s="158"/>
      <c r="G279" s="189" t="s">
        <v>292</v>
      </c>
      <c r="H279" s="24"/>
      <c r="I279" s="190" t="s">
        <v>293</v>
      </c>
      <c r="J279" s="191"/>
      <c r="K279" s="34">
        <f>K280</f>
        <v>32852</v>
      </c>
      <c r="L279" s="34">
        <f>L280</f>
        <v>33657</v>
      </c>
      <c r="M279" s="170"/>
    </row>
    <row r="280" spans="1:13" ht="51" customHeight="1">
      <c r="A280" s="150"/>
      <c r="B280" s="157"/>
      <c r="C280" s="157"/>
      <c r="D280" s="157"/>
      <c r="E280" s="157"/>
      <c r="F280" s="158"/>
      <c r="G280" s="8" t="s">
        <v>4</v>
      </c>
      <c r="H280" s="24"/>
      <c r="I280" s="20" t="s">
        <v>0</v>
      </c>
      <c r="J280" s="12">
        <v>600</v>
      </c>
      <c r="K280" s="34">
        <v>32852</v>
      </c>
      <c r="L280" s="34">
        <v>33657</v>
      </c>
      <c r="M280" s="170"/>
    </row>
    <row r="281" spans="1:13" ht="57.75">
      <c r="A281" s="150"/>
      <c r="B281" s="157"/>
      <c r="C281" s="157"/>
      <c r="D281" s="157"/>
      <c r="E281" s="157"/>
      <c r="F281" s="158"/>
      <c r="G281" s="56" t="s">
        <v>44</v>
      </c>
      <c r="H281" s="188"/>
      <c r="I281" s="18" t="s">
        <v>89</v>
      </c>
      <c r="J281" s="192"/>
      <c r="K281" s="76">
        <f t="shared" ref="K281:L281" si="18">SUM(K282)</f>
        <v>900000</v>
      </c>
      <c r="L281" s="76">
        <f t="shared" si="18"/>
        <v>700000</v>
      </c>
      <c r="M281" s="170"/>
    </row>
    <row r="282" spans="1:13" ht="60">
      <c r="A282" s="150"/>
      <c r="B282" s="157"/>
      <c r="C282" s="157"/>
      <c r="D282" s="157"/>
      <c r="E282" s="157"/>
      <c r="F282" s="158"/>
      <c r="G282" s="132" t="s">
        <v>275</v>
      </c>
      <c r="H282" s="193"/>
      <c r="I282" s="144" t="s">
        <v>90</v>
      </c>
      <c r="J282" s="10" t="s">
        <v>0</v>
      </c>
      <c r="K282" s="6">
        <f>SUM(K283)</f>
        <v>900000</v>
      </c>
      <c r="L282" s="6">
        <f>SUM(L283)</f>
        <v>700000</v>
      </c>
      <c r="M282" s="170"/>
    </row>
    <row r="283" spans="1:13" ht="36" customHeight="1">
      <c r="A283" s="150"/>
      <c r="B283" s="157"/>
      <c r="C283" s="157"/>
      <c r="D283" s="157"/>
      <c r="E283" s="157"/>
      <c r="F283" s="158"/>
      <c r="G283" s="132" t="s">
        <v>91</v>
      </c>
      <c r="H283" s="8"/>
      <c r="I283" s="194" t="s">
        <v>166</v>
      </c>
      <c r="J283" s="10"/>
      <c r="K283" s="195">
        <f>SUM(K284)</f>
        <v>900000</v>
      </c>
      <c r="L283" s="195">
        <f>SUM(L284)</f>
        <v>700000</v>
      </c>
      <c r="M283" s="170"/>
    </row>
    <row r="284" spans="1:13" ht="30">
      <c r="A284" s="150"/>
      <c r="B284" s="157"/>
      <c r="C284" s="157"/>
      <c r="D284" s="157"/>
      <c r="E284" s="157"/>
      <c r="F284" s="158"/>
      <c r="G284" s="108" t="s">
        <v>92</v>
      </c>
      <c r="H284" s="8"/>
      <c r="I284" s="49" t="s">
        <v>167</v>
      </c>
      <c r="J284" s="40"/>
      <c r="K284" s="34">
        <f>SUM(K285:K285)</f>
        <v>900000</v>
      </c>
      <c r="L284" s="34">
        <f>SUM(L285:L285)</f>
        <v>700000</v>
      </c>
      <c r="M284" s="170"/>
    </row>
    <row r="285" spans="1:13" ht="30">
      <c r="A285" s="150"/>
      <c r="B285" s="157"/>
      <c r="C285" s="157"/>
      <c r="D285" s="157"/>
      <c r="E285" s="157"/>
      <c r="F285" s="158"/>
      <c r="G285" s="24" t="s">
        <v>2</v>
      </c>
      <c r="H285" s="8"/>
      <c r="I285" s="49"/>
      <c r="J285" s="12">
        <v>200</v>
      </c>
      <c r="K285" s="34">
        <v>900000</v>
      </c>
      <c r="L285" s="34">
        <v>700000</v>
      </c>
      <c r="M285" s="170"/>
    </row>
    <row r="286" spans="1:13" ht="71.25">
      <c r="A286" s="150"/>
      <c r="B286" s="157"/>
      <c r="C286" s="157"/>
      <c r="D286" s="157"/>
      <c r="E286" s="157"/>
      <c r="F286" s="158"/>
      <c r="G286" s="17" t="s">
        <v>276</v>
      </c>
      <c r="H286" s="8"/>
      <c r="I286" s="113" t="s">
        <v>279</v>
      </c>
      <c r="J286" s="18"/>
      <c r="K286" s="76">
        <f>SUM(K287+K291+K295)</f>
        <v>2657744</v>
      </c>
      <c r="L286" s="76">
        <f>SUM(L287+L291+L295)</f>
        <v>1927744</v>
      </c>
      <c r="M286" s="170"/>
    </row>
    <row r="287" spans="1:13" ht="78.75" customHeight="1">
      <c r="A287" s="150"/>
      <c r="B287" s="157"/>
      <c r="C287" s="157"/>
      <c r="D287" s="157"/>
      <c r="E287" s="157"/>
      <c r="F287" s="158"/>
      <c r="G287" s="2" t="s">
        <v>134</v>
      </c>
      <c r="H287" s="8"/>
      <c r="I287" s="175" t="s">
        <v>280</v>
      </c>
      <c r="J287" s="10" t="s">
        <v>0</v>
      </c>
      <c r="K287" s="6">
        <f>SUM(K288)</f>
        <v>140000</v>
      </c>
      <c r="L287" s="6">
        <f>SUM(L288)</f>
        <v>90000</v>
      </c>
      <c r="M287" s="170"/>
    </row>
    <row r="288" spans="1:13" ht="45">
      <c r="A288" s="150"/>
      <c r="B288" s="157"/>
      <c r="C288" s="157"/>
      <c r="D288" s="157"/>
      <c r="E288" s="157"/>
      <c r="F288" s="158"/>
      <c r="G288" s="2" t="s">
        <v>277</v>
      </c>
      <c r="H288" s="8"/>
      <c r="I288" s="175" t="s">
        <v>281</v>
      </c>
      <c r="J288" s="10"/>
      <c r="K288" s="6">
        <f>SUM(K289)</f>
        <v>140000</v>
      </c>
      <c r="L288" s="6">
        <f>SUM(L289)</f>
        <v>90000</v>
      </c>
      <c r="M288" s="170"/>
    </row>
    <row r="289" spans="1:13" ht="33.75" customHeight="1">
      <c r="A289" s="150"/>
      <c r="B289" s="157"/>
      <c r="C289" s="157"/>
      <c r="D289" s="157"/>
      <c r="E289" s="157"/>
      <c r="F289" s="158"/>
      <c r="G289" s="108" t="s">
        <v>35</v>
      </c>
      <c r="H289" s="8"/>
      <c r="I289" s="166" t="s">
        <v>282</v>
      </c>
      <c r="J289" s="10"/>
      <c r="K289" s="34">
        <f>SUM(K290:K290)</f>
        <v>140000</v>
      </c>
      <c r="L289" s="34">
        <f>SUM(L290:L290)</f>
        <v>90000</v>
      </c>
      <c r="M289" s="170"/>
    </row>
    <row r="290" spans="1:13" ht="30">
      <c r="A290" s="150"/>
      <c r="B290" s="157"/>
      <c r="C290" s="157"/>
      <c r="D290" s="157"/>
      <c r="E290" s="157"/>
      <c r="F290" s="158"/>
      <c r="G290" s="8" t="s">
        <v>2</v>
      </c>
      <c r="H290" s="8"/>
      <c r="I290" s="19"/>
      <c r="J290" s="12">
        <v>200</v>
      </c>
      <c r="K290" s="34">
        <v>140000</v>
      </c>
      <c r="L290" s="34">
        <v>90000</v>
      </c>
      <c r="M290" s="170"/>
    </row>
    <row r="291" spans="1:13" ht="30">
      <c r="A291" s="150"/>
      <c r="B291" s="157"/>
      <c r="C291" s="157"/>
      <c r="D291" s="157"/>
      <c r="E291" s="157"/>
      <c r="F291" s="158"/>
      <c r="G291" s="2" t="s">
        <v>192</v>
      </c>
      <c r="H291" s="8"/>
      <c r="I291" s="144" t="s">
        <v>283</v>
      </c>
      <c r="J291" s="10" t="s">
        <v>0</v>
      </c>
      <c r="K291" s="6">
        <f>SUM(K292)</f>
        <v>70000</v>
      </c>
      <c r="L291" s="6">
        <f>SUM(L292)</f>
        <v>40000</v>
      </c>
      <c r="M291" s="170"/>
    </row>
    <row r="292" spans="1:13" ht="45">
      <c r="A292" s="150"/>
      <c r="B292" s="157"/>
      <c r="C292" s="157"/>
      <c r="D292" s="157"/>
      <c r="E292" s="157"/>
      <c r="F292" s="158"/>
      <c r="G292" s="2" t="s">
        <v>147</v>
      </c>
      <c r="H292" s="8"/>
      <c r="I292" s="175" t="s">
        <v>284</v>
      </c>
      <c r="J292" s="10"/>
      <c r="K292" s="6">
        <f>SUM(K293)</f>
        <v>70000</v>
      </c>
      <c r="L292" s="6">
        <f>SUM(L293)</f>
        <v>40000</v>
      </c>
      <c r="M292" s="170"/>
    </row>
    <row r="293" spans="1:13" ht="30.75" customHeight="1">
      <c r="A293" s="150"/>
      <c r="B293" s="157"/>
      <c r="C293" s="157"/>
      <c r="D293" s="157"/>
      <c r="E293" s="157"/>
      <c r="F293" s="158"/>
      <c r="G293" s="108" t="s">
        <v>34</v>
      </c>
      <c r="H293" s="8"/>
      <c r="I293" s="49" t="s">
        <v>285</v>
      </c>
      <c r="J293" s="12" t="s">
        <v>0</v>
      </c>
      <c r="K293" s="34">
        <f>SUM(K294:K294)</f>
        <v>70000</v>
      </c>
      <c r="L293" s="34">
        <f>SUM(L294:L294)</f>
        <v>40000</v>
      </c>
      <c r="M293" s="170"/>
    </row>
    <row r="294" spans="1:13" ht="30">
      <c r="A294" s="150"/>
      <c r="B294" s="157"/>
      <c r="C294" s="157"/>
      <c r="D294" s="157"/>
      <c r="E294" s="157"/>
      <c r="F294" s="158"/>
      <c r="G294" s="8" t="s">
        <v>2</v>
      </c>
      <c r="H294" s="8"/>
      <c r="I294" s="13" t="s">
        <v>0</v>
      </c>
      <c r="J294" s="12">
        <v>200</v>
      </c>
      <c r="K294" s="34">
        <v>70000</v>
      </c>
      <c r="L294" s="34">
        <v>40000</v>
      </c>
      <c r="M294" s="170"/>
    </row>
    <row r="295" spans="1:13" ht="60">
      <c r="A295" s="150"/>
      <c r="B295" s="157"/>
      <c r="C295" s="157"/>
      <c r="D295" s="157"/>
      <c r="E295" s="157"/>
      <c r="F295" s="158"/>
      <c r="G295" s="2" t="s">
        <v>298</v>
      </c>
      <c r="H295" s="8"/>
      <c r="I295" s="19" t="s">
        <v>286</v>
      </c>
      <c r="J295" s="10"/>
      <c r="K295" s="34">
        <f>SUM(K296:K296+K301)</f>
        <v>2447744</v>
      </c>
      <c r="L295" s="34">
        <f>SUM(L296:L296+L301)</f>
        <v>1797744</v>
      </c>
      <c r="M295" s="170"/>
    </row>
    <row r="296" spans="1:13" ht="30">
      <c r="A296" s="150"/>
      <c r="B296" s="157"/>
      <c r="C296" s="157"/>
      <c r="D296" s="157"/>
      <c r="E296" s="157"/>
      <c r="F296" s="158"/>
      <c r="G296" s="2" t="s">
        <v>278</v>
      </c>
      <c r="H296" s="8"/>
      <c r="I296" s="19" t="s">
        <v>287</v>
      </c>
      <c r="J296" s="10"/>
      <c r="K296" s="34">
        <f>SUM(K297+K299)</f>
        <v>2114538</v>
      </c>
      <c r="L296" s="34">
        <f>SUM(L297+L299)</f>
        <v>1464538</v>
      </c>
      <c r="M296" s="170"/>
    </row>
    <row r="297" spans="1:13" ht="33" customHeight="1">
      <c r="A297" s="150"/>
      <c r="B297" s="157"/>
      <c r="C297" s="157"/>
      <c r="D297" s="157"/>
      <c r="E297" s="157"/>
      <c r="F297" s="158"/>
      <c r="G297" s="8" t="s">
        <v>53</v>
      </c>
      <c r="H297" s="8"/>
      <c r="I297" s="13" t="s">
        <v>288</v>
      </c>
      <c r="J297" s="12"/>
      <c r="K297" s="34">
        <f>SUM(K298:K298)</f>
        <v>2097000</v>
      </c>
      <c r="L297" s="34">
        <f>SUM(L298:L298)</f>
        <v>1447000</v>
      </c>
      <c r="M297" s="170"/>
    </row>
    <row r="298" spans="1:13" ht="51" customHeight="1">
      <c r="A298" s="150"/>
      <c r="B298" s="157"/>
      <c r="C298" s="157"/>
      <c r="D298" s="157"/>
      <c r="E298" s="157"/>
      <c r="F298" s="158"/>
      <c r="G298" s="8" t="s">
        <v>4</v>
      </c>
      <c r="H298" s="8"/>
      <c r="I298" s="13"/>
      <c r="J298" s="12">
        <v>600</v>
      </c>
      <c r="K298" s="34">
        <v>2097000</v>
      </c>
      <c r="L298" s="34">
        <v>1447000</v>
      </c>
      <c r="M298" s="170"/>
    </row>
    <row r="299" spans="1:13" ht="51" customHeight="1">
      <c r="A299" s="150"/>
      <c r="B299" s="157"/>
      <c r="C299" s="157"/>
      <c r="D299" s="157"/>
      <c r="E299" s="157"/>
      <c r="F299" s="158"/>
      <c r="G299" s="8" t="s">
        <v>338</v>
      </c>
      <c r="H299" s="8"/>
      <c r="I299" s="13" t="s">
        <v>350</v>
      </c>
      <c r="J299" s="12"/>
      <c r="K299" s="34">
        <f>SUM(K300:K300)</f>
        <v>17538</v>
      </c>
      <c r="L299" s="34">
        <f>SUM(L300:L300)</f>
        <v>17538</v>
      </c>
      <c r="M299" s="170"/>
    </row>
    <row r="300" spans="1:13" ht="51" customHeight="1">
      <c r="A300" s="150"/>
      <c r="B300" s="157"/>
      <c r="C300" s="157"/>
      <c r="D300" s="157"/>
      <c r="E300" s="157"/>
      <c r="F300" s="158"/>
      <c r="G300" s="8" t="s">
        <v>4</v>
      </c>
      <c r="H300" s="8"/>
      <c r="I300" s="13"/>
      <c r="J300" s="12">
        <v>600</v>
      </c>
      <c r="K300" s="34">
        <v>17538</v>
      </c>
      <c r="L300" s="34">
        <v>17538</v>
      </c>
      <c r="M300" s="170"/>
    </row>
    <row r="301" spans="1:13" ht="45">
      <c r="A301" s="150"/>
      <c r="B301" s="157"/>
      <c r="C301" s="157"/>
      <c r="D301" s="157"/>
      <c r="E301" s="157"/>
      <c r="F301" s="158"/>
      <c r="G301" s="8" t="s">
        <v>338</v>
      </c>
      <c r="H301" s="8"/>
      <c r="I301" s="13" t="s">
        <v>339</v>
      </c>
      <c r="J301" s="12"/>
      <c r="K301" s="34">
        <f>SUM(K302:K302)</f>
        <v>333206</v>
      </c>
      <c r="L301" s="34">
        <f>SUM(L302:L302)</f>
        <v>333206</v>
      </c>
      <c r="M301" s="170"/>
    </row>
    <row r="302" spans="1:13" ht="45.75" customHeight="1">
      <c r="A302" s="150"/>
      <c r="B302" s="157"/>
      <c r="C302" s="157"/>
      <c r="D302" s="157"/>
      <c r="E302" s="157"/>
      <c r="F302" s="158"/>
      <c r="G302" s="8" t="s">
        <v>4</v>
      </c>
      <c r="H302" s="8"/>
      <c r="I302" s="13"/>
      <c r="J302" s="12">
        <v>600</v>
      </c>
      <c r="K302" s="34">
        <v>333206</v>
      </c>
      <c r="L302" s="34">
        <v>333206</v>
      </c>
      <c r="M302" s="170"/>
    </row>
    <row r="303" spans="1:13" ht="15">
      <c r="A303" s="150"/>
      <c r="B303" s="157"/>
      <c r="C303" s="157"/>
      <c r="D303" s="157"/>
      <c r="E303" s="157"/>
      <c r="F303" s="158"/>
      <c r="G303" s="17" t="s">
        <v>7</v>
      </c>
      <c r="H303" s="126"/>
      <c r="I303" s="25" t="s">
        <v>110</v>
      </c>
      <c r="J303" s="18" t="s">
        <v>0</v>
      </c>
      <c r="K303" s="76">
        <f>SUM(K304)</f>
        <v>1461000</v>
      </c>
      <c r="L303" s="76">
        <f>SUM(L304)</f>
        <v>1008000</v>
      </c>
      <c r="M303" s="170"/>
    </row>
    <row r="304" spans="1:13" ht="15">
      <c r="A304" s="150"/>
      <c r="B304" s="216" t="s">
        <v>9</v>
      </c>
      <c r="C304" s="216"/>
      <c r="D304" s="216"/>
      <c r="E304" s="216"/>
      <c r="F304" s="217"/>
      <c r="G304" s="108" t="s">
        <v>6</v>
      </c>
      <c r="H304" s="17"/>
      <c r="I304" s="135" t="s">
        <v>114</v>
      </c>
      <c r="J304" s="10"/>
      <c r="K304" s="34">
        <f>SUM(K305:K305)</f>
        <v>1461000</v>
      </c>
      <c r="L304" s="34">
        <f>SUM(L305:L305)</f>
        <v>1008000</v>
      </c>
      <c r="M304" s="176"/>
    </row>
    <row r="305" spans="1:13" ht="93" customHeight="1">
      <c r="A305" s="150"/>
      <c r="B305" s="209" t="s">
        <v>8</v>
      </c>
      <c r="C305" s="209"/>
      <c r="D305" s="209"/>
      <c r="E305" s="209"/>
      <c r="F305" s="210"/>
      <c r="G305" s="24" t="s">
        <v>3</v>
      </c>
      <c r="H305" s="127"/>
      <c r="I305" s="20" t="s">
        <v>0</v>
      </c>
      <c r="J305" s="12">
        <v>100</v>
      </c>
      <c r="K305" s="34">
        <v>1461000</v>
      </c>
      <c r="L305" s="34">
        <v>1008000</v>
      </c>
      <c r="M305" s="170"/>
    </row>
    <row r="306" spans="1:13" ht="15">
      <c r="A306" s="150"/>
      <c r="B306" s="160"/>
      <c r="C306" s="160"/>
      <c r="D306" s="160"/>
      <c r="E306" s="160"/>
      <c r="F306" s="161"/>
      <c r="G306" s="17" t="s">
        <v>25</v>
      </c>
      <c r="H306" s="8"/>
      <c r="I306" s="196" t="s">
        <v>0</v>
      </c>
      <c r="J306" s="197"/>
      <c r="K306" s="198">
        <f>SUM(K11+K121+K133+K206+K221+K247)</f>
        <v>1188421224</v>
      </c>
      <c r="L306" s="198">
        <f>SUM(L11+L121+L133+L206+L221+L247)</f>
        <v>910290897</v>
      </c>
      <c r="M306" s="170"/>
    </row>
    <row r="307" spans="1:13" ht="15">
      <c r="A307" s="150"/>
      <c r="B307" s="160"/>
      <c r="C307" s="160"/>
      <c r="D307" s="160"/>
      <c r="E307" s="160"/>
      <c r="F307" s="161"/>
      <c r="G307" s="8" t="s">
        <v>294</v>
      </c>
      <c r="H307" s="8"/>
      <c r="I307" s="20"/>
      <c r="J307" s="12"/>
      <c r="K307" s="4">
        <v>7536924</v>
      </c>
      <c r="L307" s="4">
        <v>10130463</v>
      </c>
      <c r="M307" s="170"/>
    </row>
    <row r="308" spans="1:13" ht="15">
      <c r="A308" s="150"/>
      <c r="B308" s="207">
        <v>200</v>
      </c>
      <c r="C308" s="207"/>
      <c r="D308" s="207"/>
      <c r="E308" s="207"/>
      <c r="F308" s="208"/>
      <c r="G308" s="17" t="s">
        <v>295</v>
      </c>
      <c r="H308" s="8"/>
      <c r="I308" s="196" t="s">
        <v>0</v>
      </c>
      <c r="J308" s="197"/>
      <c r="K308" s="198">
        <f>SUM(K306+K307)</f>
        <v>1195958148</v>
      </c>
      <c r="L308" s="198">
        <f>SUM(L306+L307)</f>
        <v>920421360</v>
      </c>
      <c r="M308" s="170"/>
    </row>
  </sheetData>
  <mergeCells count="31">
    <mergeCell ref="B152:F152"/>
    <mergeCell ref="B150:F150"/>
    <mergeCell ref="B145:F145"/>
    <mergeCell ref="B224:F224"/>
    <mergeCell ref="B223:F223"/>
    <mergeCell ref="B308:F308"/>
    <mergeCell ref="B304:F304"/>
    <mergeCell ref="B305:F305"/>
    <mergeCell ref="B242:F242"/>
    <mergeCell ref="B229:F229"/>
    <mergeCell ref="B271:F271"/>
    <mergeCell ref="B275:F275"/>
    <mergeCell ref="B268:F268"/>
    <mergeCell ref="B272:F272"/>
    <mergeCell ref="B269:F269"/>
    <mergeCell ref="I1:L1"/>
    <mergeCell ref="I5:L5"/>
    <mergeCell ref="B7:L7"/>
    <mergeCell ref="B135:F135"/>
    <mergeCell ref="G2:L2"/>
    <mergeCell ref="I3:L3"/>
    <mergeCell ref="K4:L4"/>
    <mergeCell ref="B138:F138"/>
    <mergeCell ref="B147:F147"/>
    <mergeCell ref="B139:F139"/>
    <mergeCell ref="B136:F136"/>
    <mergeCell ref="B151:F151"/>
    <mergeCell ref="B141:F141"/>
    <mergeCell ref="B142:F142"/>
    <mergeCell ref="B143:F143"/>
    <mergeCell ref="B144:F144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0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2024-12-10T10:59:04Z</cp:lastPrinted>
  <dcterms:created xsi:type="dcterms:W3CDTF">2013-10-18T09:34:20Z</dcterms:created>
  <dcterms:modified xsi:type="dcterms:W3CDTF">2025-01-15T13:22:34Z</dcterms:modified>
</cp:coreProperties>
</file>