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01.2023" sheetId="1" r:id="rId1"/>
    <sheet name="на 01.01.2023" sheetId="2" r:id="rId2"/>
  </sheets>
  <definedNames/>
  <calcPr fullCalcOnLoad="1"/>
</workbook>
</file>

<file path=xl/sharedStrings.xml><?xml version="1.0" encoding="utf-8"?>
<sst xmlns="http://schemas.openxmlformats.org/spreadsheetml/2006/main" count="788" uniqueCount="239">
  <si>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</si>
  <si>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</si>
  <si>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</si>
  <si>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</si>
  <si>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</si>
  <si>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</si>
  <si>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</si>
  <si>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</si>
  <si>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</si>
  <si>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</si>
  <si>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</si>
  <si>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</si>
  <si>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</si>
  <si>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</si>
  <si>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</si>
  <si>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</si>
  <si>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</si>
  <si>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</si>
  <si>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</si>
  <si>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</si>
  <si>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</si>
  <si>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</si>
  <si>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</si>
  <si>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</si>
  <si>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</si>
  <si>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</si>
  <si>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</si>
  <si>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</si>
  <si>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</si>
  <si>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</si>
  <si>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</si>
  <si>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</si>
  <si>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</si>
  <si>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</si>
  <si>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</si>
  <si>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</si>
  <si>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</si>
  <si>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</si>
  <si>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</si>
  <si>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</si>
  <si>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</si>
  <si>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</si>
  <si>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</si>
  <si>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</si>
  <si>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</si>
  <si>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</si>
  <si>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</si>
  <si>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Блюхера 1</t>
  </si>
  <si>
    <t>Володарского 2</t>
  </si>
  <si>
    <t>З.Зубрицкой 7</t>
  </si>
  <si>
    <t>З.Зубрицкой 9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</si>
  <si>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</si>
  <si>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</si>
  <si>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</si>
  <si>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</si>
  <si>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</si>
  <si>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</si>
  <si>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</si>
  <si>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</si>
  <si>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</si>
  <si>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</si>
  <si>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</si>
  <si>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</si>
  <si>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</si>
  <si>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</si>
  <si>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</si>
  <si>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</si>
  <si>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</si>
  <si>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</si>
  <si>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</si>
  <si>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</si>
  <si>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</si>
  <si>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</si>
  <si>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</si>
  <si>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</si>
  <si>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</si>
  <si>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</si>
  <si>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</si>
  <si>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</si>
  <si>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</si>
  <si>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</si>
  <si>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</si>
  <si>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</si>
  <si>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</si>
  <si>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</si>
  <si>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</si>
  <si>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</si>
  <si>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</si>
  <si>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</si>
  <si>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</si>
  <si>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</si>
  <si>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</si>
  <si>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</si>
  <si>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</si>
  <si>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</si>
  <si>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</si>
  <si>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</si>
  <si>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</si>
  <si>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</si>
  <si>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</si>
  <si>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</si>
  <si>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</si>
  <si>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</si>
  <si>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</si>
  <si>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</si>
  <si>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</si>
  <si>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</si>
  <si>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</si>
  <si>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</si>
  <si>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</si>
  <si>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</si>
  <si>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</si>
  <si>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Северная 3а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</si>
  <si>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</si>
  <si>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</si>
  <si>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</si>
  <si>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</si>
  <si>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</si>
  <si>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</si>
  <si>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</si>
  <si>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</si>
  <si>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35</t>
  </si>
  <si>
    <t>Северная 37</t>
  </si>
  <si>
    <t>Северная 39</t>
  </si>
  <si>
    <t>Северная 45</t>
  </si>
  <si>
    <t>Северная 47</t>
  </si>
  <si>
    <t>Семашко 4</t>
  </si>
  <si>
    <t>Семашко 8</t>
  </si>
  <si>
    <t>Семашко 13</t>
  </si>
  <si>
    <t>Семашко 19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</si>
  <si>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</si>
  <si>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</si>
  <si>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</si>
  <si>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</si>
  <si>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</si>
  <si>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</si>
  <si>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</si>
  <si>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</si>
  <si>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</si>
  <si>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</si>
  <si>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</si>
  <si>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</si>
  <si>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</si>
  <si>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</si>
  <si>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</si>
  <si>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</si>
  <si>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</si>
  <si>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</si>
  <si>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</si>
  <si>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</si>
  <si>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</si>
  <si>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</si>
  <si>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</si>
  <si>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</si>
  <si>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</si>
  <si>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</si>
  <si>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</si>
  <si>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</si>
  <si>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</si>
  <si>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</si>
  <si>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</si>
  <si>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</si>
  <si>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</si>
  <si>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</si>
  <si>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</si>
  <si>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</si>
  <si>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</si>
  <si>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</si>
  <si>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</si>
  <si>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</si>
  <si>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</si>
  <si>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</si>
  <si>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</si>
  <si>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</si>
  <si>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</si>
  <si>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</si>
  <si>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</si>
  <si>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</si>
  <si>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</si>
  <si>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</si>
  <si>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</si>
  <si>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</si>
  <si>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</si>
  <si>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</si>
  <si>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</si>
  <si>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</si>
  <si>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</si>
  <si>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</si>
  <si>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</si>
  <si>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</si>
  <si>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</si>
  <si>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</si>
  <si>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</si>
  <si>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</si>
  <si>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</si>
  <si>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</si>
  <si>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</si>
  <si>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</si>
  <si>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</si>
  <si>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</si>
  <si>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t>Год постр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</si>
  <si>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</si>
  <si>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</si>
  <si>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</si>
  <si>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</si>
  <si>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</si>
  <si>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</si>
  <si>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</si>
  <si>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</si>
  <si>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</si>
  <si>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</si>
  <si>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</si>
  <si>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</si>
  <si>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</si>
  <si>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</si>
  <si>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</si>
  <si>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</si>
  <si>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</si>
  <si>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</si>
  <si>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</si>
  <si>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</si>
  <si>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</si>
  <si>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</si>
  <si>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</si>
  <si>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Менжинского 53а</t>
  </si>
  <si>
    <t>8(48534) 2 48 91  Праздникова Марина Владимировна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</si>
  <si>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>,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</si>
  <si>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Чапаева 4б</t>
  </si>
  <si>
    <t>Чапаева д.8а</t>
  </si>
  <si>
    <t>Седова 29</t>
  </si>
  <si>
    <t>Седова д.29а</t>
  </si>
  <si>
    <t xml:space="preserve"> ООО" Жилсервис", кроме электрических сетей и оборудования, которые обслуживает АФК "Стройтранзит"</t>
  </si>
  <si>
    <t>АФК"Стройтранзит"</t>
  </si>
  <si>
    <t>ООО АФК "Стройтранзит"</t>
  </si>
  <si>
    <t>Труфанова 17</t>
  </si>
  <si>
    <t>Труфанова 18</t>
  </si>
  <si>
    <t>Труфанова 19</t>
  </si>
  <si>
    <t>Труфанова 20</t>
  </si>
  <si>
    <t>Перечень многоквартирных жилых домов по состоянию на 01.01.2023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</si>
</sst>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tabSelected="1" zoomScalePageLayoutView="0" workbookViewId="0" topLeftCell="A1">
      <selection activeCell="J207" sqref="J207"/>
    </sheetView>
  </sheetViews>
  <sheetFormatPr defaultColWidth="9.140625" defaultRowHeight="12.75"/>
  <cols>
    <col min="1" max="1" width="5.28125" style="1" customWidth="1"/>
    <col min="2" max="2" width="19.28125" style="1" customWidth="1"/>
    <col min="3" max="3" width="6.28125" style="1" customWidth="1"/>
    <col min="4" max="4" width="4.8515625" style="1" customWidth="1"/>
    <col min="5" max="5" width="4.57421875" style="1" customWidth="1"/>
    <col min="6" max="8" width="6.140625" style="1" customWidth="1"/>
    <col min="9" max="9" width="10.57421875" style="1" customWidth="1"/>
    <col min="10" max="10" width="10.8515625" style="1" customWidth="1"/>
    <col min="11" max="11" width="8.140625" style="47" customWidth="1"/>
    <col min="12" max="12" width="16.8515625" style="1" hidden="1" customWidth="1"/>
    <col min="13" max="13" width="14.003906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148" t="s">
        <v>238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3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111" t="s">
        <v>173</v>
      </c>
      <c r="B3" s="109" t="s">
        <v>174</v>
      </c>
      <c r="C3" s="109" t="s">
        <v>200</v>
      </c>
      <c r="D3" s="125" t="s">
        <v>188</v>
      </c>
      <c r="E3" s="125" t="s">
        <v>194</v>
      </c>
      <c r="F3" s="125" t="s">
        <v>175</v>
      </c>
      <c r="G3" s="125" t="s">
        <v>192</v>
      </c>
      <c r="H3" s="125" t="s">
        <v>197</v>
      </c>
      <c r="I3" s="109" t="s">
        <v>183</v>
      </c>
      <c r="J3" s="110"/>
      <c r="K3" s="110"/>
      <c r="L3" s="110" t="s">
        <v>171</v>
      </c>
      <c r="M3" s="145" t="s">
        <v>171</v>
      </c>
    </row>
    <row r="4" spans="1:13" ht="12.75">
      <c r="A4" s="111"/>
      <c r="B4" s="109"/>
      <c r="C4" s="110"/>
      <c r="D4" s="125"/>
      <c r="E4" s="125"/>
      <c r="F4" s="144"/>
      <c r="G4" s="125"/>
      <c r="H4" s="125"/>
      <c r="I4" s="111" t="s">
        <v>189</v>
      </c>
      <c r="J4" s="110" t="s">
        <v>185</v>
      </c>
      <c r="K4" s="110"/>
      <c r="L4" s="110"/>
      <c r="M4" s="150"/>
    </row>
    <row r="5" spans="1:13" ht="47.25" customHeight="1">
      <c r="A5" s="111"/>
      <c r="B5" s="109"/>
      <c r="C5" s="110"/>
      <c r="D5" s="125"/>
      <c r="E5" s="125"/>
      <c r="F5" s="144"/>
      <c r="G5" s="125"/>
      <c r="H5" s="125"/>
      <c r="I5" s="111"/>
      <c r="J5" s="35" t="s">
        <v>190</v>
      </c>
      <c r="K5" s="49" t="s">
        <v>191</v>
      </c>
      <c r="L5" s="110"/>
      <c r="M5" s="146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32" t="s">
        <v>131</v>
      </c>
      <c r="C7" s="132"/>
      <c r="D7" s="132"/>
      <c r="E7" s="132"/>
      <c r="F7" s="132"/>
      <c r="G7" s="132"/>
      <c r="H7" s="132"/>
      <c r="I7" s="132"/>
      <c r="J7" s="132"/>
      <c r="K7" s="132"/>
      <c r="L7" s="35" t="s">
        <v>178</v>
      </c>
      <c r="M7" s="5"/>
    </row>
    <row r="8" spans="1:14" ht="12" customHeight="1">
      <c r="A8" s="7">
        <v>1</v>
      </c>
      <c r="B8" s="7" t="s">
        <v>47</v>
      </c>
      <c r="C8" s="7">
        <v>1984</v>
      </c>
      <c r="D8" s="7">
        <v>1</v>
      </c>
      <c r="E8" s="7">
        <v>0</v>
      </c>
      <c r="F8" s="7">
        <v>2</v>
      </c>
      <c r="G8" s="7">
        <v>6</v>
      </c>
      <c r="H8" s="7">
        <f>SUM('на 01.01.2023'!H8)</f>
        <v>5</v>
      </c>
      <c r="I8" s="80">
        <f aca="true" t="shared" si="0" ref="I8:I45">SUM(J8:K8)</f>
        <v>113.9</v>
      </c>
      <c r="J8" s="7">
        <f>SUM('на 01.01.2023'!J8)</f>
        <v>113.9</v>
      </c>
      <c r="K8" s="22">
        <v>0</v>
      </c>
      <c r="L8" s="5" t="s">
        <v>170</v>
      </c>
      <c r="M8" s="149" t="s">
        <v>218</v>
      </c>
      <c r="N8" s="47"/>
    </row>
    <row r="9" spans="1:14" ht="12" customHeight="1">
      <c r="A9" s="7">
        <v>2</v>
      </c>
      <c r="B9" s="7" t="s">
        <v>48</v>
      </c>
      <c r="C9" s="7">
        <v>1895</v>
      </c>
      <c r="D9" s="7">
        <v>1</v>
      </c>
      <c r="E9" s="7">
        <v>3</v>
      </c>
      <c r="F9" s="7">
        <v>3</v>
      </c>
      <c r="G9" s="7">
        <v>5</v>
      </c>
      <c r="H9" s="7">
        <f>SUM('на 01.01.2023'!H9)</f>
        <v>5</v>
      </c>
      <c r="I9" s="80">
        <f t="shared" si="0"/>
        <v>89.4</v>
      </c>
      <c r="J9" s="7">
        <f>SUM('на 01.01.2023'!J9)</f>
        <v>89.4</v>
      </c>
      <c r="K9" s="22">
        <v>0</v>
      </c>
      <c r="L9" s="5" t="s">
        <v>170</v>
      </c>
      <c r="M9" s="127"/>
      <c r="N9" s="47"/>
    </row>
    <row r="10" spans="1:14" ht="12" customHeight="1">
      <c r="A10" s="7">
        <v>3</v>
      </c>
      <c r="B10" s="7" t="s">
        <v>49</v>
      </c>
      <c r="C10" s="7">
        <v>1977</v>
      </c>
      <c r="D10" s="7">
        <v>2</v>
      </c>
      <c r="E10" s="7">
        <v>3</v>
      </c>
      <c r="F10" s="7">
        <v>20</v>
      </c>
      <c r="G10" s="7">
        <v>32</v>
      </c>
      <c r="H10" s="7">
        <f>SUM('на 01.01.2023'!H10)</f>
        <v>30</v>
      </c>
      <c r="I10" s="80">
        <f t="shared" si="0"/>
        <v>713.9</v>
      </c>
      <c r="J10" s="7">
        <f>SUM('на 01.01.2023'!J10)</f>
        <v>713.9</v>
      </c>
      <c r="K10" s="22">
        <v>0</v>
      </c>
      <c r="L10" s="5" t="s">
        <v>170</v>
      </c>
      <c r="M10" s="127"/>
      <c r="N10" s="47"/>
    </row>
    <row r="11" spans="1:14" ht="12" customHeight="1">
      <c r="A11" s="7">
        <v>4</v>
      </c>
      <c r="B11" s="7" t="s">
        <v>50</v>
      </c>
      <c r="C11" s="7">
        <v>1958</v>
      </c>
      <c r="D11" s="7">
        <v>2</v>
      </c>
      <c r="E11" s="7">
        <v>1</v>
      </c>
      <c r="F11" s="7">
        <v>8</v>
      </c>
      <c r="G11" s="7">
        <v>12</v>
      </c>
      <c r="H11" s="7">
        <f>SUM('на 01.01.2023'!H11)</f>
        <v>7</v>
      </c>
      <c r="I11" s="80">
        <f t="shared" si="0"/>
        <v>280.6</v>
      </c>
      <c r="J11" s="7">
        <f>SUM('на 01.01.2023'!J11)</f>
        <v>280.6</v>
      </c>
      <c r="K11" s="22">
        <v>0</v>
      </c>
      <c r="L11" s="5" t="s">
        <v>170</v>
      </c>
      <c r="M11" s="127"/>
      <c r="N11" s="47"/>
    </row>
    <row r="12" spans="1:14" ht="12" customHeight="1">
      <c r="A12" s="7">
        <v>5</v>
      </c>
      <c r="B12" s="7" t="s">
        <v>51</v>
      </c>
      <c r="C12" s="7">
        <v>1950</v>
      </c>
      <c r="D12" s="7">
        <v>1</v>
      </c>
      <c r="E12" s="7">
        <v>0</v>
      </c>
      <c r="F12" s="7">
        <v>2</v>
      </c>
      <c r="G12" s="7">
        <v>6</v>
      </c>
      <c r="H12" s="7">
        <f>SUM('на 01.01.2023'!H12)</f>
        <v>1</v>
      </c>
      <c r="I12" s="80">
        <f t="shared" si="0"/>
        <v>79.2</v>
      </c>
      <c r="J12" s="7">
        <f>SUM('на 01.01.2023'!J12)</f>
        <v>79.2</v>
      </c>
      <c r="K12" s="22">
        <v>0</v>
      </c>
      <c r="L12" s="5" t="s">
        <v>170</v>
      </c>
      <c r="M12" s="127"/>
      <c r="N12" s="47"/>
    </row>
    <row r="13" spans="1:14" ht="12" customHeight="1">
      <c r="A13" s="7">
        <v>6</v>
      </c>
      <c r="B13" s="7" t="s">
        <v>52</v>
      </c>
      <c r="C13" s="7">
        <v>1949</v>
      </c>
      <c r="D13" s="7">
        <v>1</v>
      </c>
      <c r="E13" s="7">
        <v>0</v>
      </c>
      <c r="F13" s="7">
        <v>2</v>
      </c>
      <c r="G13" s="7">
        <v>4</v>
      </c>
      <c r="H13" s="7">
        <f>SUM('на 01.01.2023'!H13)</f>
        <v>3</v>
      </c>
      <c r="I13" s="80">
        <f t="shared" si="0"/>
        <v>91.4</v>
      </c>
      <c r="J13" s="7">
        <f>SUM('на 01.01.2023'!J13)</f>
        <v>91.4</v>
      </c>
      <c r="K13" s="22">
        <v>0</v>
      </c>
      <c r="L13" s="5" t="s">
        <v>170</v>
      </c>
      <c r="M13" s="127"/>
      <c r="N13" s="47"/>
    </row>
    <row r="14" spans="1:14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7">
        <f>SUM('на 01.01.2023'!H14)</f>
        <v>0</v>
      </c>
      <c r="I14" s="80">
        <f t="shared" si="0"/>
        <v>83.9</v>
      </c>
      <c r="J14" s="7">
        <f>SUM('на 01.01.2023'!J14)</f>
        <v>83.9</v>
      </c>
      <c r="K14" s="22">
        <v>0</v>
      </c>
      <c r="L14" s="5" t="s">
        <v>170</v>
      </c>
      <c r="M14" s="127"/>
      <c r="N14" s="47"/>
    </row>
    <row r="15" spans="1:14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7">
        <f>SUM('на 01.01.2023'!H15)</f>
        <v>2</v>
      </c>
      <c r="I15" s="80">
        <f t="shared" si="0"/>
        <v>89.7</v>
      </c>
      <c r="J15" s="7">
        <f>SUM('на 01.01.2023'!J15)</f>
        <v>89.7</v>
      </c>
      <c r="K15" s="22">
        <v>0</v>
      </c>
      <c r="L15" s="5" t="s">
        <v>170</v>
      </c>
      <c r="M15" s="127"/>
      <c r="N15" s="47"/>
    </row>
    <row r="16" spans="1:14" ht="12" customHeight="1">
      <c r="A16" s="7">
        <v>9</v>
      </c>
      <c r="B16" s="7" t="s">
        <v>55</v>
      </c>
      <c r="C16" s="7">
        <f>SUM('на 01.01.2023'!C16)</f>
        <v>1935</v>
      </c>
      <c r="D16" s="7">
        <v>1</v>
      </c>
      <c r="E16" s="7">
        <v>0</v>
      </c>
      <c r="F16" s="7">
        <v>2</v>
      </c>
      <c r="G16" s="7">
        <v>6</v>
      </c>
      <c r="H16" s="7">
        <f>SUM('на 01.01.2023'!H16)</f>
        <v>6</v>
      </c>
      <c r="I16" s="80">
        <f t="shared" si="0"/>
        <v>133.1</v>
      </c>
      <c r="J16" s="7">
        <f>SUM('на 01.01.2023'!J16)</f>
        <v>133.1</v>
      </c>
      <c r="K16" s="22">
        <v>0</v>
      </c>
      <c r="L16" s="5" t="s">
        <v>170</v>
      </c>
      <c r="M16" s="127"/>
      <c r="N16" s="47"/>
    </row>
    <row r="17" spans="1:14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01.01.2023'!H17)</f>
        <v>2</v>
      </c>
      <c r="I17" s="80">
        <f t="shared" si="0"/>
        <v>93.4</v>
      </c>
      <c r="J17" s="7">
        <f>SUM('на 01.01.2023'!J17)</f>
        <v>93.4</v>
      </c>
      <c r="K17" s="22">
        <v>0</v>
      </c>
      <c r="L17" s="5" t="s">
        <v>170</v>
      </c>
      <c r="M17" s="127"/>
      <c r="N17" s="47"/>
    </row>
    <row r="18" spans="1:14" ht="12" customHeight="1">
      <c r="A18" s="7">
        <v>11</v>
      </c>
      <c r="B18" s="7" t="s">
        <v>57</v>
      </c>
      <c r="C18" s="7">
        <v>1963</v>
      </c>
      <c r="D18" s="7">
        <v>1</v>
      </c>
      <c r="E18" s="7">
        <v>0</v>
      </c>
      <c r="F18" s="7">
        <v>2</v>
      </c>
      <c r="G18" s="7">
        <v>6</v>
      </c>
      <c r="H18" s="7">
        <f>SUM('на 01.01.2023'!H18)</f>
        <v>5</v>
      </c>
      <c r="I18" s="80">
        <f t="shared" si="0"/>
        <v>104.6</v>
      </c>
      <c r="J18" s="7">
        <f>SUM('на 01.01.2023'!J18)</f>
        <v>104.6</v>
      </c>
      <c r="K18" s="22">
        <v>0</v>
      </c>
      <c r="L18" s="5" t="s">
        <v>170</v>
      </c>
      <c r="M18" s="127"/>
      <c r="N18" s="47"/>
    </row>
    <row r="19" spans="1:14" s="10" customFormat="1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01.01.2023'!H19)</f>
        <v>1</v>
      </c>
      <c r="I19" s="80">
        <f t="shared" si="0"/>
        <v>90.8</v>
      </c>
      <c r="J19" s="7">
        <f>SUM('на 01.01.2023'!J19)</f>
        <v>90.8</v>
      </c>
      <c r="K19" s="22">
        <v>0</v>
      </c>
      <c r="L19" s="5" t="s">
        <v>170</v>
      </c>
      <c r="M19" s="127"/>
      <c r="N19" s="47"/>
    </row>
    <row r="20" spans="1:14" ht="12" customHeight="1">
      <c r="A20" s="7">
        <v>13</v>
      </c>
      <c r="B20" s="11" t="s">
        <v>150</v>
      </c>
      <c r="C20" s="11">
        <v>1963</v>
      </c>
      <c r="D20" s="11">
        <v>2</v>
      </c>
      <c r="E20" s="11">
        <v>1</v>
      </c>
      <c r="F20" s="11">
        <v>4</v>
      </c>
      <c r="G20" s="11">
        <v>8</v>
      </c>
      <c r="H20" s="7">
        <f>SUM('на 01.01.2023'!H20)</f>
        <v>6</v>
      </c>
      <c r="I20" s="80">
        <f t="shared" si="0"/>
        <v>184.8</v>
      </c>
      <c r="J20" s="7">
        <f>SUM('на 01.01.2023'!J20)</f>
        <v>184.8</v>
      </c>
      <c r="K20" s="22">
        <v>0</v>
      </c>
      <c r="L20" s="5" t="s">
        <v>170</v>
      </c>
      <c r="M20" s="127"/>
      <c r="N20" s="47"/>
    </row>
    <row r="21" spans="1:14" ht="12" customHeight="1">
      <c r="A21" s="7">
        <v>14</v>
      </c>
      <c r="B21" s="7" t="s">
        <v>59</v>
      </c>
      <c r="C21" s="7">
        <v>1934</v>
      </c>
      <c r="D21" s="7">
        <v>1</v>
      </c>
      <c r="E21" s="7">
        <v>0</v>
      </c>
      <c r="F21" s="7">
        <v>2</v>
      </c>
      <c r="G21" s="7">
        <v>5</v>
      </c>
      <c r="H21" s="7">
        <f>SUM('на 01.01.2023'!H21)</f>
        <v>3</v>
      </c>
      <c r="I21" s="80">
        <f t="shared" si="0"/>
        <v>99.7</v>
      </c>
      <c r="J21" s="7">
        <f>SUM('на 01.01.2023'!J21)</f>
        <v>99.7</v>
      </c>
      <c r="K21" s="22">
        <v>0</v>
      </c>
      <c r="L21" s="5" t="s">
        <v>170</v>
      </c>
      <c r="M21" s="127"/>
      <c r="N21" s="47"/>
    </row>
    <row r="22" spans="1:14" ht="12" customHeight="1">
      <c r="A22" s="7">
        <v>15</v>
      </c>
      <c r="B22" s="7" t="s">
        <v>60</v>
      </c>
      <c r="C22" s="7">
        <v>1954</v>
      </c>
      <c r="D22" s="7">
        <v>1</v>
      </c>
      <c r="E22" s="7">
        <v>0</v>
      </c>
      <c r="F22" s="7">
        <v>2</v>
      </c>
      <c r="G22" s="7">
        <v>6</v>
      </c>
      <c r="H22" s="7">
        <f>SUM('на 01.01.2023'!H22)</f>
        <v>6</v>
      </c>
      <c r="I22" s="80">
        <f t="shared" si="0"/>
        <v>81</v>
      </c>
      <c r="J22" s="7">
        <f>SUM('на 01.01.2023'!J22)</f>
        <v>81</v>
      </c>
      <c r="K22" s="22">
        <v>0</v>
      </c>
      <c r="L22" s="5" t="s">
        <v>170</v>
      </c>
      <c r="M22" s="127"/>
      <c r="N22" s="47"/>
    </row>
    <row r="23" spans="1:14" ht="12" customHeight="1">
      <c r="A23" s="7">
        <v>16</v>
      </c>
      <c r="B23" s="7" t="s">
        <v>61</v>
      </c>
      <c r="C23" s="7">
        <v>1974</v>
      </c>
      <c r="D23" s="7">
        <v>2</v>
      </c>
      <c r="E23" s="7">
        <v>0</v>
      </c>
      <c r="F23" s="7">
        <v>2</v>
      </c>
      <c r="G23" s="7">
        <v>6</v>
      </c>
      <c r="H23" s="7">
        <f>SUM('на 01.01.2023'!H23)</f>
        <v>3</v>
      </c>
      <c r="I23" s="80">
        <f t="shared" si="0"/>
        <v>127.5</v>
      </c>
      <c r="J23" s="7">
        <f>SUM('на 01.01.2023'!J23)</f>
        <v>127.5</v>
      </c>
      <c r="K23" s="22">
        <v>0</v>
      </c>
      <c r="L23" s="5" t="s">
        <v>170</v>
      </c>
      <c r="M23" s="127"/>
      <c r="N23" s="47"/>
    </row>
    <row r="24" spans="1:14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7">
        <f>SUM('на 01.01.2023'!H24)</f>
        <v>3</v>
      </c>
      <c r="I24" s="80">
        <f t="shared" si="0"/>
        <v>82.6</v>
      </c>
      <c r="J24" s="7">
        <f>SUM('на 01.01.2023'!J24)</f>
        <v>82.6</v>
      </c>
      <c r="K24" s="22">
        <v>0</v>
      </c>
      <c r="L24" s="5" t="s">
        <v>170</v>
      </c>
      <c r="M24" s="127"/>
      <c r="N24" s="47"/>
    </row>
    <row r="25" spans="1:14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5</v>
      </c>
      <c r="H25" s="7">
        <f>SUM('на 01.01.2023'!H25)</f>
        <v>0</v>
      </c>
      <c r="I25" s="80">
        <f t="shared" si="0"/>
        <v>81.2</v>
      </c>
      <c r="J25" s="7">
        <f>SUM('на 01.01.2023'!J25)</f>
        <v>81.2</v>
      </c>
      <c r="K25" s="22">
        <v>0</v>
      </c>
      <c r="L25" s="5" t="s">
        <v>170</v>
      </c>
      <c r="M25" s="127"/>
      <c r="N25" s="47"/>
    </row>
    <row r="26" spans="1:14" ht="12" customHeight="1">
      <c r="A26" s="7">
        <v>19</v>
      </c>
      <c r="B26" s="7" t="s">
        <v>64</v>
      </c>
      <c r="C26" s="7">
        <v>1957</v>
      </c>
      <c r="D26" s="7">
        <v>1</v>
      </c>
      <c r="E26" s="7">
        <v>0</v>
      </c>
      <c r="F26" s="7">
        <v>2</v>
      </c>
      <c r="G26" s="7">
        <v>4</v>
      </c>
      <c r="H26" s="7">
        <f>SUM('на 01.01.2023'!H26)</f>
        <v>5</v>
      </c>
      <c r="I26" s="80">
        <f t="shared" si="0"/>
        <v>81.7</v>
      </c>
      <c r="J26" s="7">
        <f>SUM('на 01.01.2023'!J26)</f>
        <v>81.7</v>
      </c>
      <c r="K26" s="22">
        <v>0</v>
      </c>
      <c r="L26" s="5" t="s">
        <v>170</v>
      </c>
      <c r="M26" s="127"/>
      <c r="N26" s="47"/>
    </row>
    <row r="27" spans="1:14" ht="12" customHeight="1">
      <c r="A27" s="7">
        <v>20</v>
      </c>
      <c r="B27" s="7" t="s">
        <v>65</v>
      </c>
      <c r="C27" s="7">
        <v>1958</v>
      </c>
      <c r="D27" s="7">
        <v>1</v>
      </c>
      <c r="E27" s="7">
        <v>0</v>
      </c>
      <c r="F27" s="7">
        <v>3</v>
      </c>
      <c r="G27" s="7">
        <v>6</v>
      </c>
      <c r="H27" s="7">
        <f>SUM('на 01.01.2023'!H27)</f>
        <v>4</v>
      </c>
      <c r="I27" s="80">
        <f t="shared" si="0"/>
        <v>126.1</v>
      </c>
      <c r="J27" s="7">
        <f>SUM('на 01.01.2023'!J27)</f>
        <v>126.1</v>
      </c>
      <c r="K27" s="22">
        <v>0</v>
      </c>
      <c r="L27" s="5" t="s">
        <v>170</v>
      </c>
      <c r="M27" s="127"/>
      <c r="N27" s="47"/>
    </row>
    <row r="28" spans="1:14" ht="12" customHeight="1">
      <c r="A28" s="7">
        <v>21</v>
      </c>
      <c r="B28" s="7" t="s">
        <v>66</v>
      </c>
      <c r="C28" s="7">
        <v>1954</v>
      </c>
      <c r="D28" s="7">
        <v>3</v>
      </c>
      <c r="E28" s="7">
        <v>3</v>
      </c>
      <c r="F28" s="7">
        <v>27</v>
      </c>
      <c r="G28" s="7">
        <v>61</v>
      </c>
      <c r="H28" s="7">
        <f>SUM('на 01.01.2023'!H28)</f>
        <v>40</v>
      </c>
      <c r="I28" s="80">
        <f t="shared" si="0"/>
        <v>1207.9</v>
      </c>
      <c r="J28" s="7">
        <f>SUM('на 01.01.2023'!J28)</f>
        <v>892.8</v>
      </c>
      <c r="K28" s="22">
        <f>SUM('на 01.01.2023'!K28)</f>
        <v>315.1</v>
      </c>
      <c r="L28" s="5" t="s">
        <v>170</v>
      </c>
      <c r="M28" s="127"/>
      <c r="N28" s="47"/>
    </row>
    <row r="29" spans="1:14" ht="12" customHeight="1">
      <c r="A29" s="7">
        <v>22</v>
      </c>
      <c r="B29" s="7" t="s">
        <v>67</v>
      </c>
      <c r="C29" s="7">
        <v>1984</v>
      </c>
      <c r="D29" s="7">
        <v>5</v>
      </c>
      <c r="E29" s="7">
        <v>6</v>
      </c>
      <c r="F29" s="7">
        <v>150</v>
      </c>
      <c r="G29" s="7">
        <v>167</v>
      </c>
      <c r="H29" s="7">
        <f>SUM('на 01.01.2023'!H29)</f>
        <v>297</v>
      </c>
      <c r="I29" s="80">
        <f t="shared" si="0"/>
        <v>7671.9</v>
      </c>
      <c r="J29" s="7">
        <f>SUM('на 01.01.2023'!J29)</f>
        <v>7347.7</v>
      </c>
      <c r="K29" s="22">
        <f>SUM('на 01.01.2023'!K29)</f>
        <v>324.2</v>
      </c>
      <c r="L29" s="5" t="s">
        <v>170</v>
      </c>
      <c r="M29" s="106" t="s">
        <v>232</v>
      </c>
      <c r="N29" s="47"/>
    </row>
    <row r="30" spans="1:14" ht="14.25" customHeight="1">
      <c r="A30" s="7">
        <v>23</v>
      </c>
      <c r="B30" s="7" t="s">
        <v>195</v>
      </c>
      <c r="C30" s="7">
        <v>2015</v>
      </c>
      <c r="D30" s="7">
        <v>3</v>
      </c>
      <c r="E30" s="7">
        <v>1</v>
      </c>
      <c r="F30" s="7">
        <v>18</v>
      </c>
      <c r="G30" s="7">
        <v>20</v>
      </c>
      <c r="H30" s="7">
        <f>SUM('на 01.01.2023'!H30)</f>
        <v>26</v>
      </c>
      <c r="I30" s="80">
        <f t="shared" si="0"/>
        <v>1031.2</v>
      </c>
      <c r="J30" s="8">
        <f>SUM('на 01.01.2023'!J30)</f>
        <v>641.4</v>
      </c>
      <c r="K30" s="22">
        <f>SUM('на 01.01.2023'!K30)</f>
        <v>389.8</v>
      </c>
      <c r="L30" s="35" t="s">
        <v>176</v>
      </c>
      <c r="M30" s="147"/>
      <c r="N30" s="47"/>
    </row>
    <row r="31" spans="1:14" ht="12" customHeight="1">
      <c r="A31" s="7">
        <v>24</v>
      </c>
      <c r="B31" s="7" t="s">
        <v>68</v>
      </c>
      <c r="C31" s="7">
        <v>1985</v>
      </c>
      <c r="D31" s="7">
        <v>1</v>
      </c>
      <c r="E31" s="7">
        <v>0</v>
      </c>
      <c r="F31" s="7">
        <v>4</v>
      </c>
      <c r="G31" s="7">
        <v>8</v>
      </c>
      <c r="H31" s="7">
        <f>SUM('на 01.01.2023'!H31)</f>
        <v>10</v>
      </c>
      <c r="I31" s="80">
        <f t="shared" si="0"/>
        <v>176.7</v>
      </c>
      <c r="J31" s="8">
        <f>SUM('на 01.01.2023'!J31)</f>
        <v>176.7</v>
      </c>
      <c r="K31" s="22">
        <v>0</v>
      </c>
      <c r="L31" s="35"/>
      <c r="M31" s="149" t="s">
        <v>213</v>
      </c>
      <c r="N31" s="47"/>
    </row>
    <row r="32" spans="1:14" ht="12" customHeight="1">
      <c r="A32" s="7">
        <v>25</v>
      </c>
      <c r="B32" s="7" t="s">
        <v>69</v>
      </c>
      <c r="C32" s="7">
        <v>1930</v>
      </c>
      <c r="D32" s="7">
        <v>3</v>
      </c>
      <c r="E32" s="7">
        <v>2</v>
      </c>
      <c r="F32" s="7">
        <v>18</v>
      </c>
      <c r="G32" s="7">
        <v>30</v>
      </c>
      <c r="H32" s="7">
        <f>SUM('на 01.01.2023'!H32)</f>
        <v>29</v>
      </c>
      <c r="I32" s="80">
        <f t="shared" si="0"/>
        <v>715</v>
      </c>
      <c r="J32" s="8">
        <f>SUM('на 01.01.2023'!J32)</f>
        <v>715</v>
      </c>
      <c r="K32" s="22">
        <v>0</v>
      </c>
      <c r="L32" s="5" t="s">
        <v>170</v>
      </c>
      <c r="M32" s="127"/>
      <c r="N32" s="47"/>
    </row>
    <row r="33" spans="1:14" ht="12" customHeight="1">
      <c r="A33" s="7">
        <v>26</v>
      </c>
      <c r="B33" s="7" t="s">
        <v>153</v>
      </c>
      <c r="C33" s="7">
        <v>1882</v>
      </c>
      <c r="D33" s="7">
        <v>3</v>
      </c>
      <c r="E33" s="7">
        <v>4</v>
      </c>
      <c r="F33" s="7">
        <v>24</v>
      </c>
      <c r="G33" s="7">
        <v>52</v>
      </c>
      <c r="H33" s="7">
        <f>SUM('на 01.01.2023'!H33)</f>
        <v>72</v>
      </c>
      <c r="I33" s="80">
        <f t="shared" si="0"/>
        <v>3268.3</v>
      </c>
      <c r="J33" s="8">
        <f>SUM('на 01.01.2023'!J33)</f>
        <v>1538.6</v>
      </c>
      <c r="K33" s="22">
        <f>SUM('на 01.01.2023'!K33)</f>
        <v>1729.7</v>
      </c>
      <c r="L33" s="5" t="s">
        <v>170</v>
      </c>
      <c r="M33" s="127"/>
      <c r="N33" s="47"/>
    </row>
    <row r="34" spans="1:14" ht="12" customHeight="1">
      <c r="A34" s="7">
        <v>27</v>
      </c>
      <c r="B34" s="7" t="s">
        <v>70</v>
      </c>
      <c r="C34" s="7">
        <v>1956</v>
      </c>
      <c r="D34" s="7">
        <v>2</v>
      </c>
      <c r="E34" s="7">
        <v>2</v>
      </c>
      <c r="F34" s="7">
        <v>8</v>
      </c>
      <c r="G34" s="7">
        <v>28</v>
      </c>
      <c r="H34" s="7">
        <f>SUM('на 01.01.2023'!H34)</f>
        <v>18</v>
      </c>
      <c r="I34" s="80">
        <f t="shared" si="0"/>
        <v>568.9</v>
      </c>
      <c r="J34" s="8">
        <f>SUM('на 01.01.2023'!J34)</f>
        <v>568.9</v>
      </c>
      <c r="K34" s="22">
        <v>0</v>
      </c>
      <c r="L34" s="5" t="s">
        <v>170</v>
      </c>
      <c r="M34" s="127"/>
      <c r="N34" s="47"/>
    </row>
    <row r="35" spans="1:14" ht="12" customHeight="1">
      <c r="A35" s="7">
        <v>28</v>
      </c>
      <c r="B35" s="7" t="s">
        <v>71</v>
      </c>
      <c r="C35" s="7">
        <f>SUM('на 01.01.2023'!C35)</f>
        <v>1905</v>
      </c>
      <c r="D35" s="7">
        <v>2</v>
      </c>
      <c r="E35" s="7">
        <v>0</v>
      </c>
      <c r="F35" s="7">
        <v>12</v>
      </c>
      <c r="G35" s="7">
        <v>20</v>
      </c>
      <c r="H35" s="7">
        <f>SUM('на 01.01.2023'!H35)</f>
        <v>21</v>
      </c>
      <c r="I35" s="80">
        <f t="shared" si="0"/>
        <v>436.3</v>
      </c>
      <c r="J35" s="8">
        <f>SUM('на 01.01.2023'!J35)</f>
        <v>436.3</v>
      </c>
      <c r="K35" s="22">
        <v>0</v>
      </c>
      <c r="L35" s="5" t="s">
        <v>170</v>
      </c>
      <c r="M35" s="127"/>
      <c r="N35" s="47"/>
    </row>
    <row r="36" spans="1:14" ht="12" customHeight="1">
      <c r="A36" s="7">
        <v>29</v>
      </c>
      <c r="B36" s="7" t="s">
        <v>72</v>
      </c>
      <c r="C36" s="7">
        <v>1959</v>
      </c>
      <c r="D36" s="7">
        <v>2</v>
      </c>
      <c r="E36" s="7">
        <v>2</v>
      </c>
      <c r="F36" s="7">
        <v>16</v>
      </c>
      <c r="G36" s="7">
        <v>24</v>
      </c>
      <c r="H36" s="7">
        <f>SUM('на 01.01.2023'!H36)</f>
        <v>21</v>
      </c>
      <c r="I36" s="80">
        <f t="shared" si="0"/>
        <v>561.9</v>
      </c>
      <c r="J36" s="8">
        <f>SUM('на 01.01.2023'!J36)</f>
        <v>561.9</v>
      </c>
      <c r="K36" s="22">
        <v>0</v>
      </c>
      <c r="L36" s="5" t="s">
        <v>170</v>
      </c>
      <c r="M36" s="127"/>
      <c r="N36" s="47"/>
    </row>
    <row r="37" spans="1:14" ht="12" customHeight="1">
      <c r="A37" s="7">
        <v>30</v>
      </c>
      <c r="B37" s="7" t="s">
        <v>73</v>
      </c>
      <c r="C37" s="7">
        <v>1960</v>
      </c>
      <c r="D37" s="7">
        <v>2</v>
      </c>
      <c r="E37" s="7">
        <v>2</v>
      </c>
      <c r="F37" s="7">
        <v>16</v>
      </c>
      <c r="G37" s="7">
        <v>24</v>
      </c>
      <c r="H37" s="7">
        <f>SUM('на 01.01.2023'!H37)</f>
        <v>32</v>
      </c>
      <c r="I37" s="80">
        <f t="shared" si="0"/>
        <v>568.8</v>
      </c>
      <c r="J37" s="8">
        <f>SUM('на 01.01.2023'!J37)</f>
        <v>568.8</v>
      </c>
      <c r="K37" s="22">
        <v>0</v>
      </c>
      <c r="L37" s="5" t="s">
        <v>170</v>
      </c>
      <c r="M37" s="127"/>
      <c r="N37" s="47"/>
    </row>
    <row r="38" spans="1:14" ht="12" customHeight="1">
      <c r="A38" s="7">
        <v>31</v>
      </c>
      <c r="B38" s="7" t="s">
        <v>74</v>
      </c>
      <c r="C38" s="7">
        <v>1959</v>
      </c>
      <c r="D38" s="7">
        <v>2</v>
      </c>
      <c r="E38" s="13">
        <v>7</v>
      </c>
      <c r="F38" s="7">
        <v>16</v>
      </c>
      <c r="G38" s="12">
        <v>24</v>
      </c>
      <c r="H38" s="7">
        <f>SUM('на 01.01.2023'!H38)</f>
        <v>33</v>
      </c>
      <c r="I38" s="80">
        <f t="shared" si="0"/>
        <v>560.2</v>
      </c>
      <c r="J38" s="8">
        <f>SUM('на 01.01.2023'!J38)</f>
        <v>560.2</v>
      </c>
      <c r="K38" s="22">
        <v>0</v>
      </c>
      <c r="L38" s="5" t="s">
        <v>170</v>
      </c>
      <c r="M38" s="127"/>
      <c r="N38" s="47"/>
    </row>
    <row r="39" spans="1:14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12">
        <v>24</v>
      </c>
      <c r="H39" s="7">
        <f>SUM('на 01.01.2023'!H39)</f>
        <v>19</v>
      </c>
      <c r="I39" s="80">
        <f t="shared" si="0"/>
        <v>558.9</v>
      </c>
      <c r="J39" s="8">
        <f>SUM('на 01.01.2023'!J39)</f>
        <v>558.9</v>
      </c>
      <c r="K39" s="22">
        <v>0</v>
      </c>
      <c r="L39" s="5" t="s">
        <v>170</v>
      </c>
      <c r="M39" s="127"/>
      <c r="N39" s="47"/>
    </row>
    <row r="40" spans="1:14" ht="12" customHeight="1">
      <c r="A40" s="7">
        <v>33</v>
      </c>
      <c r="B40" s="7" t="s">
        <v>76</v>
      </c>
      <c r="C40" s="7">
        <v>1958</v>
      </c>
      <c r="D40" s="7">
        <v>2</v>
      </c>
      <c r="E40" s="7">
        <v>2</v>
      </c>
      <c r="F40" s="7">
        <v>16</v>
      </c>
      <c r="G40" s="7">
        <v>24</v>
      </c>
      <c r="H40" s="7">
        <f>SUM('на 01.01.2023'!H40)</f>
        <v>24</v>
      </c>
      <c r="I40" s="80">
        <f t="shared" si="0"/>
        <v>557</v>
      </c>
      <c r="J40" s="8">
        <f>SUM('на 01.01.2023'!J40)</f>
        <v>557</v>
      </c>
      <c r="K40" s="22">
        <v>0</v>
      </c>
      <c r="L40" s="5" t="s">
        <v>170</v>
      </c>
      <c r="M40" s="127"/>
      <c r="N40" s="47"/>
    </row>
    <row r="41" spans="1:14" ht="12" customHeight="1">
      <c r="A41" s="7">
        <v>34</v>
      </c>
      <c r="B41" s="7" t="s">
        <v>77</v>
      </c>
      <c r="C41" s="7">
        <v>1959</v>
      </c>
      <c r="D41" s="7">
        <v>2</v>
      </c>
      <c r="E41" s="7">
        <v>1</v>
      </c>
      <c r="F41" s="12">
        <v>8</v>
      </c>
      <c r="G41" s="7">
        <v>12</v>
      </c>
      <c r="H41" s="7">
        <f>SUM('на 01.01.2023'!H41)</f>
        <v>13</v>
      </c>
      <c r="I41" s="80">
        <f t="shared" si="0"/>
        <v>274.2</v>
      </c>
      <c r="J41" s="8">
        <f>SUM('на 01.01.2023'!J41)</f>
        <v>274.2</v>
      </c>
      <c r="K41" s="22">
        <v>0</v>
      </c>
      <c r="L41" s="5" t="s">
        <v>170</v>
      </c>
      <c r="M41" s="127"/>
      <c r="N41" s="47"/>
    </row>
    <row r="42" spans="1:14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12">
        <v>16</v>
      </c>
      <c r="G42" s="7">
        <v>24</v>
      </c>
      <c r="H42" s="7">
        <f>SUM('на 01.01.2023'!H42)</f>
        <v>25</v>
      </c>
      <c r="I42" s="80">
        <f t="shared" si="0"/>
        <v>555.9</v>
      </c>
      <c r="J42" s="8">
        <f>SUM('на 01.01.2023'!J42)</f>
        <v>555.9</v>
      </c>
      <c r="K42" s="22">
        <v>0</v>
      </c>
      <c r="L42" s="5" t="s">
        <v>170</v>
      </c>
      <c r="M42" s="127"/>
      <c r="N42" s="47"/>
    </row>
    <row r="43" spans="1:14" ht="12" customHeight="1">
      <c r="A43" s="7">
        <v>36</v>
      </c>
      <c r="B43" s="7" t="s">
        <v>79</v>
      </c>
      <c r="C43" s="7">
        <v>1963</v>
      </c>
      <c r="D43" s="7">
        <v>3</v>
      </c>
      <c r="E43" s="7">
        <v>3</v>
      </c>
      <c r="F43" s="7">
        <v>36</v>
      </c>
      <c r="G43" s="7">
        <v>69</v>
      </c>
      <c r="H43" s="7">
        <f>SUM('на 01.01.2023'!H43)</f>
        <v>61</v>
      </c>
      <c r="I43" s="80">
        <f t="shared" si="0"/>
        <v>1531</v>
      </c>
      <c r="J43" s="8">
        <f>SUM('на 01.01.2023'!J43)</f>
        <v>1531</v>
      </c>
      <c r="K43" s="22">
        <v>0</v>
      </c>
      <c r="L43" s="5" t="s">
        <v>170</v>
      </c>
      <c r="M43" s="127"/>
      <c r="N43" s="47"/>
    </row>
    <row r="44" spans="1:14" ht="12" customHeight="1">
      <c r="A44" s="7">
        <v>37</v>
      </c>
      <c r="B44" s="7" t="s">
        <v>80</v>
      </c>
      <c r="C44" s="7">
        <v>1962</v>
      </c>
      <c r="D44" s="7">
        <v>3</v>
      </c>
      <c r="E44" s="7">
        <v>3</v>
      </c>
      <c r="F44" s="7">
        <v>36</v>
      </c>
      <c r="G44" s="7">
        <v>69</v>
      </c>
      <c r="H44" s="7">
        <f>SUM('на 01.01.2023'!H44)</f>
        <v>44</v>
      </c>
      <c r="I44" s="80">
        <f t="shared" si="0"/>
        <v>1542.9</v>
      </c>
      <c r="J44" s="8">
        <f>SUM('на 01.01.2023'!J44)</f>
        <v>1502.9</v>
      </c>
      <c r="K44" s="22">
        <f>SUM('на 01.01.2023'!K44)</f>
        <v>40</v>
      </c>
      <c r="L44" s="5" t="s">
        <v>170</v>
      </c>
      <c r="M44" s="127"/>
      <c r="N44" s="47"/>
    </row>
    <row r="45" spans="1:14" ht="12" customHeight="1">
      <c r="A45" s="7">
        <v>38</v>
      </c>
      <c r="B45" s="7" t="s">
        <v>81</v>
      </c>
      <c r="C45" s="7">
        <v>1968</v>
      </c>
      <c r="D45" s="12">
        <v>1</v>
      </c>
      <c r="E45" s="7">
        <v>0</v>
      </c>
      <c r="F45" s="7">
        <v>4</v>
      </c>
      <c r="G45" s="7">
        <v>8</v>
      </c>
      <c r="H45" s="7">
        <f>SUM('на 01.01.2023'!H45)</f>
        <v>9</v>
      </c>
      <c r="I45" s="80">
        <f t="shared" si="0"/>
        <v>180.7</v>
      </c>
      <c r="J45" s="8">
        <f>SUM('на 01.01.2023'!J45)</f>
        <v>180.7</v>
      </c>
      <c r="K45" s="22">
        <v>0</v>
      </c>
      <c r="L45" s="5" t="s">
        <v>170</v>
      </c>
      <c r="M45" s="128"/>
      <c r="N45" s="47"/>
    </row>
    <row r="46" spans="1:14" ht="12" customHeight="1">
      <c r="A46" s="7">
        <v>39</v>
      </c>
      <c r="B46" s="7" t="s">
        <v>82</v>
      </c>
      <c r="C46" s="7">
        <v>1988</v>
      </c>
      <c r="D46" s="7">
        <v>5</v>
      </c>
      <c r="E46" s="7">
        <v>3</v>
      </c>
      <c r="F46" s="7">
        <v>60</v>
      </c>
      <c r="G46" s="7">
        <v>132</v>
      </c>
      <c r="H46" s="7">
        <f>SUM('на 01.01.2023'!H46)</f>
        <v>125</v>
      </c>
      <c r="I46" s="80">
        <f aca="true" t="shared" si="1" ref="I46:I92">SUM(J46:K46)</f>
        <v>3253.2</v>
      </c>
      <c r="J46" s="8">
        <f>SUM('на 01.01.2023'!J46)</f>
        <v>3253.2</v>
      </c>
      <c r="K46" s="22">
        <v>0</v>
      </c>
      <c r="L46" s="5" t="s">
        <v>170</v>
      </c>
      <c r="M46" s="106" t="s">
        <v>232</v>
      </c>
      <c r="N46" s="47"/>
    </row>
    <row r="47" spans="1:14" ht="17.25" customHeight="1">
      <c r="A47" s="7">
        <v>40</v>
      </c>
      <c r="B47" s="7" t="s">
        <v>83</v>
      </c>
      <c r="C47" s="7">
        <v>1988</v>
      </c>
      <c r="D47" s="7">
        <v>5</v>
      </c>
      <c r="E47" s="7">
        <v>2</v>
      </c>
      <c r="F47" s="7">
        <v>30</v>
      </c>
      <c r="G47" s="7">
        <v>60</v>
      </c>
      <c r="H47" s="7">
        <f>SUM('на 01.01.2023'!H47)</f>
        <v>55</v>
      </c>
      <c r="I47" s="80">
        <f t="shared" si="1"/>
        <v>1926.37</v>
      </c>
      <c r="J47" s="8">
        <f>SUM('на 01.01.2023'!J47)</f>
        <v>1376.3</v>
      </c>
      <c r="K47" s="22">
        <f>SUM('на 01.01.2023'!K47)</f>
        <v>550.07</v>
      </c>
      <c r="L47" s="35" t="s">
        <v>176</v>
      </c>
      <c r="M47" s="147"/>
      <c r="N47" s="47"/>
    </row>
    <row r="48" spans="1:14" ht="17.25" customHeight="1">
      <c r="A48" s="7">
        <v>41</v>
      </c>
      <c r="B48" s="7" t="s">
        <v>84</v>
      </c>
      <c r="C48" s="7">
        <v>1955</v>
      </c>
      <c r="D48" s="7">
        <v>2</v>
      </c>
      <c r="E48" s="7">
        <v>3</v>
      </c>
      <c r="F48" s="7">
        <v>16</v>
      </c>
      <c r="G48" s="7">
        <v>38</v>
      </c>
      <c r="H48" s="7">
        <f>SUM('на 01.01.2023'!H48)</f>
        <v>27</v>
      </c>
      <c r="I48" s="80">
        <f t="shared" si="1"/>
        <v>753.5</v>
      </c>
      <c r="J48" s="8">
        <f>SUM('на 01.01.2023'!J48)</f>
        <v>572</v>
      </c>
      <c r="K48" s="22">
        <f>SUM('на 01.01.2023'!K48)</f>
        <v>181.5</v>
      </c>
      <c r="L48" s="5" t="s">
        <v>170</v>
      </c>
      <c r="M48" s="149" t="s">
        <v>214</v>
      </c>
      <c r="N48" s="47"/>
    </row>
    <row r="49" spans="1:14" ht="18" customHeight="1">
      <c r="A49" s="7">
        <v>42</v>
      </c>
      <c r="B49" s="7" t="s">
        <v>85</v>
      </c>
      <c r="C49" s="7">
        <v>1955</v>
      </c>
      <c r="D49" s="7">
        <v>2</v>
      </c>
      <c r="E49" s="7">
        <v>2</v>
      </c>
      <c r="F49" s="7">
        <v>12</v>
      </c>
      <c r="G49" s="7">
        <v>24</v>
      </c>
      <c r="H49" s="7">
        <f>SUM('на 01.01.2023'!H49)</f>
        <v>16</v>
      </c>
      <c r="I49" s="80">
        <f t="shared" si="1"/>
        <v>572.5</v>
      </c>
      <c r="J49" s="8">
        <f>SUM('на 01.01.2023'!J49)</f>
        <v>512.1</v>
      </c>
      <c r="K49" s="22">
        <f>SUM('на 01.01.2023'!K49)</f>
        <v>60.4</v>
      </c>
      <c r="L49" s="35" t="s">
        <v>178</v>
      </c>
      <c r="M49" s="127"/>
      <c r="N49" s="47"/>
    </row>
    <row r="50" spans="1:14" ht="18" customHeight="1">
      <c r="A50" s="7">
        <v>43</v>
      </c>
      <c r="B50" s="7" t="s">
        <v>86</v>
      </c>
      <c r="C50" s="7">
        <v>1956</v>
      </c>
      <c r="D50" s="7">
        <v>2</v>
      </c>
      <c r="E50" s="7">
        <v>3</v>
      </c>
      <c r="F50" s="7">
        <v>16</v>
      </c>
      <c r="G50" s="7">
        <v>36</v>
      </c>
      <c r="H50" s="7">
        <f>SUM('на 01.01.2023'!H50)</f>
        <v>28</v>
      </c>
      <c r="I50" s="80">
        <f t="shared" si="1"/>
        <v>780.0999999999999</v>
      </c>
      <c r="J50" s="8">
        <f>SUM('на 01.01.2023'!J50)</f>
        <v>740.3</v>
      </c>
      <c r="K50" s="22">
        <f>SUM('на 01.01.2023'!K50)</f>
        <v>39.8</v>
      </c>
      <c r="L50" s="5" t="s">
        <v>170</v>
      </c>
      <c r="M50" s="127"/>
      <c r="N50" s="47"/>
    </row>
    <row r="51" spans="1:14" ht="18" customHeight="1">
      <c r="A51" s="7">
        <v>44</v>
      </c>
      <c r="B51" s="7" t="s">
        <v>87</v>
      </c>
      <c r="C51" s="7">
        <v>1956</v>
      </c>
      <c r="D51" s="7">
        <v>2</v>
      </c>
      <c r="E51" s="7">
        <v>2</v>
      </c>
      <c r="F51" s="7">
        <v>12</v>
      </c>
      <c r="G51" s="7">
        <v>32</v>
      </c>
      <c r="H51" s="7">
        <f>SUM('на 01.01.2023'!H51)</f>
        <v>33</v>
      </c>
      <c r="I51" s="80">
        <f t="shared" si="1"/>
        <v>557.5</v>
      </c>
      <c r="J51" s="8">
        <f>SUM('на 01.01.2023'!J51)</f>
        <v>557.5</v>
      </c>
      <c r="K51" s="22">
        <f>SUM('на 01.01.2023'!K51)</f>
        <v>0</v>
      </c>
      <c r="L51" s="5" t="s">
        <v>170</v>
      </c>
      <c r="M51" s="127"/>
      <c r="N51" s="47"/>
    </row>
    <row r="52" spans="1:14" ht="18" customHeight="1">
      <c r="A52" s="7">
        <v>45</v>
      </c>
      <c r="B52" s="7" t="s">
        <v>88</v>
      </c>
      <c r="C52" s="7">
        <v>1957</v>
      </c>
      <c r="D52" s="7">
        <v>2</v>
      </c>
      <c r="E52" s="7">
        <v>3</v>
      </c>
      <c r="F52" s="7">
        <v>18</v>
      </c>
      <c r="G52" s="7">
        <v>67</v>
      </c>
      <c r="H52" s="7">
        <f>SUM('на 01.01.2023'!H52)</f>
        <v>25</v>
      </c>
      <c r="I52" s="80">
        <f t="shared" si="1"/>
        <v>997.9</v>
      </c>
      <c r="J52" s="8">
        <f>SUM('на 01.01.2023'!J52)</f>
        <v>772.5</v>
      </c>
      <c r="K52" s="22">
        <f>SUM('на 01.01.2023'!K52)</f>
        <v>225.4</v>
      </c>
      <c r="L52" s="5" t="s">
        <v>170</v>
      </c>
      <c r="M52" s="127"/>
      <c r="N52" s="47"/>
    </row>
    <row r="53" spans="1:14" ht="18" customHeight="1">
      <c r="A53" s="7">
        <v>46</v>
      </c>
      <c r="B53" s="7" t="s">
        <v>89</v>
      </c>
      <c r="C53" s="7">
        <v>1959</v>
      </c>
      <c r="D53" s="7">
        <v>2</v>
      </c>
      <c r="E53" s="7">
        <v>1</v>
      </c>
      <c r="F53" s="7">
        <v>8</v>
      </c>
      <c r="G53" s="7">
        <v>12</v>
      </c>
      <c r="H53" s="7">
        <f>SUM('на 01.01.2023'!H53)</f>
        <v>3</v>
      </c>
      <c r="I53" s="80">
        <f t="shared" si="1"/>
        <v>272</v>
      </c>
      <c r="J53" s="8">
        <f>SUM('на 01.01.2023'!J53)</f>
        <v>202</v>
      </c>
      <c r="K53" s="22">
        <f>SUM('на 01.01.2023'!K53)</f>
        <v>70</v>
      </c>
      <c r="L53" s="5" t="s">
        <v>170</v>
      </c>
      <c r="M53" s="128"/>
      <c r="N53" s="47"/>
    </row>
    <row r="54" spans="1:14" ht="14.25" customHeight="1">
      <c r="A54" s="7">
        <v>47</v>
      </c>
      <c r="B54" s="7" t="s">
        <v>224</v>
      </c>
      <c r="C54" s="7">
        <v>2017</v>
      </c>
      <c r="D54" s="7">
        <v>3</v>
      </c>
      <c r="E54" s="7">
        <v>2</v>
      </c>
      <c r="F54" s="7">
        <v>42</v>
      </c>
      <c r="G54" s="7"/>
      <c r="H54" s="7">
        <f>SUM('на 01.01.2023'!H54)</f>
        <v>62</v>
      </c>
      <c r="I54" s="80">
        <v>1779.5</v>
      </c>
      <c r="J54" s="8">
        <f>SUM('на 01.01.2023'!J54)</f>
        <v>1779.5</v>
      </c>
      <c r="K54" s="22">
        <v>0</v>
      </c>
      <c r="L54" s="5" t="s">
        <v>170</v>
      </c>
      <c r="M54" s="155" t="s">
        <v>232</v>
      </c>
      <c r="N54" s="47"/>
    </row>
    <row r="55" spans="1:14" ht="15" customHeight="1">
      <c r="A55" s="7">
        <v>48</v>
      </c>
      <c r="B55" s="7" t="s">
        <v>90</v>
      </c>
      <c r="C55" s="7">
        <v>1951</v>
      </c>
      <c r="D55" s="7">
        <v>2</v>
      </c>
      <c r="E55" s="7">
        <v>2</v>
      </c>
      <c r="F55" s="7">
        <v>16</v>
      </c>
      <c r="G55" s="7">
        <v>24</v>
      </c>
      <c r="H55" s="7">
        <f>SUM('на 01.01.2023'!H55)</f>
        <v>18</v>
      </c>
      <c r="I55" s="80">
        <f t="shared" si="1"/>
        <v>573.2</v>
      </c>
      <c r="J55" s="8">
        <f>SUM('на 01.01.2023'!J55)</f>
        <v>573.2</v>
      </c>
      <c r="K55" s="22">
        <f>SUM('на 01.01.2023'!K55)</f>
        <v>0</v>
      </c>
      <c r="L55" s="5" t="s">
        <v>215</v>
      </c>
      <c r="M55" s="105" t="s">
        <v>226</v>
      </c>
      <c r="N55" s="47"/>
    </row>
    <row r="56" spans="1:14" ht="14.25" customHeight="1">
      <c r="A56" s="5">
        <v>49</v>
      </c>
      <c r="B56" s="7" t="s">
        <v>223</v>
      </c>
      <c r="C56" s="7">
        <v>2018</v>
      </c>
      <c r="D56" s="7">
        <v>3</v>
      </c>
      <c r="E56" s="7"/>
      <c r="F56" s="7">
        <v>21</v>
      </c>
      <c r="G56" s="7"/>
      <c r="H56" s="7">
        <f>SUM('на 01.01.2023'!H56)</f>
        <v>32</v>
      </c>
      <c r="I56" s="80">
        <f t="shared" si="1"/>
        <v>866</v>
      </c>
      <c r="J56" s="8">
        <f>SUM('на 01.01.2023'!J56)</f>
        <v>866</v>
      </c>
      <c r="K56" s="22">
        <v>0</v>
      </c>
      <c r="L56" s="5" t="s">
        <v>170</v>
      </c>
      <c r="M56" s="155" t="s">
        <v>232</v>
      </c>
      <c r="N56" s="47"/>
    </row>
    <row r="57" spans="1:14" ht="14.25" customHeight="1">
      <c r="A57" s="7">
        <v>50</v>
      </c>
      <c r="B57" s="7" t="s">
        <v>91</v>
      </c>
      <c r="C57" s="7">
        <v>1961</v>
      </c>
      <c r="D57" s="7">
        <v>2</v>
      </c>
      <c r="E57" s="7">
        <v>1</v>
      </c>
      <c r="F57" s="7">
        <v>8</v>
      </c>
      <c r="G57" s="7">
        <v>12</v>
      </c>
      <c r="H57" s="7">
        <f>SUM('на 01.01.2023'!H57)</f>
        <v>12</v>
      </c>
      <c r="I57" s="80">
        <f t="shared" si="1"/>
        <v>280.2</v>
      </c>
      <c r="J57" s="8">
        <f>SUM('на 01.01.2023'!J57)</f>
        <v>213.1</v>
      </c>
      <c r="K57" s="22">
        <f>SUM('на 01.01.2023'!K57)</f>
        <v>67.1</v>
      </c>
      <c r="L57" s="5"/>
      <c r="M57" s="149" t="s">
        <v>226</v>
      </c>
      <c r="N57" s="47"/>
    </row>
    <row r="58" spans="1:14" ht="14.25" customHeight="1">
      <c r="A58" s="7">
        <v>51</v>
      </c>
      <c r="B58" s="7" t="s">
        <v>92</v>
      </c>
      <c r="C58" s="7">
        <v>1961</v>
      </c>
      <c r="D58" s="7">
        <v>2</v>
      </c>
      <c r="E58" s="7">
        <v>2</v>
      </c>
      <c r="F58" s="7">
        <v>16</v>
      </c>
      <c r="G58" s="7">
        <v>24</v>
      </c>
      <c r="H58" s="7">
        <f>SUM('на 01.01.2023'!H58)</f>
        <v>23</v>
      </c>
      <c r="I58" s="80">
        <f t="shared" si="1"/>
        <v>562.5</v>
      </c>
      <c r="J58" s="8">
        <f>SUM('на 01.01.2023'!J58)</f>
        <v>562.5</v>
      </c>
      <c r="K58" s="22">
        <f>SUM('на 01.01.2023'!K58)</f>
        <v>0</v>
      </c>
      <c r="L58" s="5" t="s">
        <v>170</v>
      </c>
      <c r="M58" s="127"/>
      <c r="N58" s="47"/>
    </row>
    <row r="59" spans="1:14" ht="14.25" customHeight="1">
      <c r="A59" s="7">
        <v>52</v>
      </c>
      <c r="B59" s="7" t="s">
        <v>93</v>
      </c>
      <c r="C59" s="7">
        <v>1962</v>
      </c>
      <c r="D59" s="7">
        <v>3</v>
      </c>
      <c r="E59" s="7">
        <v>3</v>
      </c>
      <c r="F59" s="7">
        <v>34</v>
      </c>
      <c r="G59" s="7">
        <v>66</v>
      </c>
      <c r="H59" s="7">
        <f>SUM('на 01.01.2023'!H59)</f>
        <v>54</v>
      </c>
      <c r="I59" s="80">
        <f t="shared" si="1"/>
        <v>1503.5</v>
      </c>
      <c r="J59" s="8">
        <f>SUM('на 01.01.2023'!J59)</f>
        <v>1289.8</v>
      </c>
      <c r="K59" s="22">
        <f>SUM('на 01.01.2023'!K59)</f>
        <v>213.7</v>
      </c>
      <c r="L59" s="5" t="s">
        <v>170</v>
      </c>
      <c r="M59" s="127"/>
      <c r="N59" s="47"/>
    </row>
    <row r="60" spans="1:14" ht="14.25" customHeight="1">
      <c r="A60" s="7">
        <v>53</v>
      </c>
      <c r="B60" s="7" t="s">
        <v>94</v>
      </c>
      <c r="C60" s="7">
        <v>1962</v>
      </c>
      <c r="D60" s="7">
        <v>3</v>
      </c>
      <c r="E60" s="7">
        <v>3</v>
      </c>
      <c r="F60" s="7">
        <v>36</v>
      </c>
      <c r="G60" s="7">
        <v>69</v>
      </c>
      <c r="H60" s="7">
        <f>SUM('на 01.01.2023'!H60)</f>
        <v>62</v>
      </c>
      <c r="I60" s="80">
        <f t="shared" si="1"/>
        <v>1526.6</v>
      </c>
      <c r="J60" s="8">
        <f>SUM('на 01.01.2023'!J60)</f>
        <v>1411</v>
      </c>
      <c r="K60" s="22">
        <f>SUM('на 01.01.2023'!K60)</f>
        <v>115.6</v>
      </c>
      <c r="L60" s="5" t="s">
        <v>170</v>
      </c>
      <c r="M60" s="127"/>
      <c r="N60" s="47"/>
    </row>
    <row r="61" spans="1:14" ht="14.25" customHeight="1">
      <c r="A61" s="7">
        <v>54</v>
      </c>
      <c r="B61" s="7" t="s">
        <v>95</v>
      </c>
      <c r="C61" s="7">
        <v>1978</v>
      </c>
      <c r="D61" s="7">
        <v>3</v>
      </c>
      <c r="E61" s="7">
        <v>3</v>
      </c>
      <c r="F61" s="7">
        <v>41</v>
      </c>
      <c r="G61" s="7">
        <v>55</v>
      </c>
      <c r="H61" s="7">
        <f>SUM('на 01.01.2023'!H61)</f>
        <v>64</v>
      </c>
      <c r="I61" s="80">
        <f t="shared" si="1"/>
        <v>1583.1000000000001</v>
      </c>
      <c r="J61" s="8">
        <f>SUM('на 01.01.2023'!J61)</f>
        <v>1551.9</v>
      </c>
      <c r="K61" s="22">
        <f>SUM('на 01.01.2023'!K61)</f>
        <v>31.2</v>
      </c>
      <c r="L61" s="5" t="s">
        <v>170</v>
      </c>
      <c r="M61" s="127"/>
      <c r="N61" s="47"/>
    </row>
    <row r="62" spans="1:14" ht="14.25" customHeight="1">
      <c r="A62" s="7">
        <v>55</v>
      </c>
      <c r="B62" s="7" t="s">
        <v>96</v>
      </c>
      <c r="C62" s="7">
        <f>SUM('на 01.01.2023'!C62)</f>
        <v>1952</v>
      </c>
      <c r="D62" s="7">
        <v>3</v>
      </c>
      <c r="E62" s="7">
        <v>5</v>
      </c>
      <c r="F62" s="7">
        <v>50</v>
      </c>
      <c r="G62" s="7">
        <v>100</v>
      </c>
      <c r="H62" s="7">
        <f>SUM('на 01.01.2023'!H62)</f>
        <v>86</v>
      </c>
      <c r="I62" s="80">
        <f t="shared" si="1"/>
        <v>2369</v>
      </c>
      <c r="J62" s="8">
        <f>SUM('на 01.01.2023'!J62)</f>
        <v>2168.3</v>
      </c>
      <c r="K62" s="22">
        <f>SUM('на 01.01.2023'!K62)</f>
        <v>200.7</v>
      </c>
      <c r="L62" s="5" t="s">
        <v>170</v>
      </c>
      <c r="M62" s="127"/>
      <c r="N62" s="47"/>
    </row>
    <row r="63" spans="1:14" ht="14.25" customHeight="1">
      <c r="A63" s="7">
        <v>56</v>
      </c>
      <c r="B63" s="7" t="s">
        <v>186</v>
      </c>
      <c r="C63" s="7">
        <v>2013</v>
      </c>
      <c r="D63" s="7">
        <v>3</v>
      </c>
      <c r="E63" s="7"/>
      <c r="F63" s="7">
        <v>22</v>
      </c>
      <c r="G63" s="7"/>
      <c r="H63" s="7">
        <f>SUM('на 01.01.2023'!H63)</f>
        <v>35</v>
      </c>
      <c r="I63" s="80">
        <f t="shared" si="1"/>
        <v>827.4</v>
      </c>
      <c r="J63" s="8">
        <f>SUM('на 01.01.2023'!J63)</f>
        <v>827.4</v>
      </c>
      <c r="K63" s="22">
        <v>0</v>
      </c>
      <c r="L63" s="5" t="s">
        <v>170</v>
      </c>
      <c r="M63" s="127"/>
      <c r="N63" s="47"/>
    </row>
    <row r="64" spans="1:14" ht="14.25" customHeight="1">
      <c r="A64" s="7">
        <v>57</v>
      </c>
      <c r="B64" s="7" t="s">
        <v>187</v>
      </c>
      <c r="C64" s="7">
        <v>2013</v>
      </c>
      <c r="D64" s="7">
        <v>3</v>
      </c>
      <c r="E64" s="7"/>
      <c r="F64" s="7">
        <v>20</v>
      </c>
      <c r="G64" s="7"/>
      <c r="H64" s="7">
        <f>SUM('на 01.01.2023'!H64)</f>
        <v>34</v>
      </c>
      <c r="I64" s="80">
        <f t="shared" si="1"/>
        <v>751.9</v>
      </c>
      <c r="J64" s="8">
        <f>SUM('на 01.01.2023'!J64)</f>
        <v>751.9</v>
      </c>
      <c r="K64" s="22">
        <v>0</v>
      </c>
      <c r="L64" s="5" t="s">
        <v>170</v>
      </c>
      <c r="M64" s="127"/>
      <c r="N64" s="47"/>
    </row>
    <row r="65" spans="1:14" ht="14.25" customHeight="1">
      <c r="A65" s="7">
        <v>58</v>
      </c>
      <c r="B65" s="7" t="s">
        <v>97</v>
      </c>
      <c r="C65" s="7">
        <v>1994</v>
      </c>
      <c r="D65" s="7">
        <v>3</v>
      </c>
      <c r="E65" s="7">
        <v>3</v>
      </c>
      <c r="F65" s="7">
        <v>27</v>
      </c>
      <c r="G65" s="7">
        <v>54</v>
      </c>
      <c r="H65" s="7">
        <f>SUM('на 01.01.2023'!H65)</f>
        <v>60</v>
      </c>
      <c r="I65" s="80">
        <f t="shared" si="1"/>
        <v>1438.2</v>
      </c>
      <c r="J65" s="8">
        <f>SUM('на 01.01.2023'!J65)</f>
        <v>1438.2</v>
      </c>
      <c r="K65" s="22">
        <v>0</v>
      </c>
      <c r="L65" s="5" t="s">
        <v>170</v>
      </c>
      <c r="M65" s="73" t="s">
        <v>232</v>
      </c>
      <c r="N65" s="47"/>
    </row>
    <row r="66" spans="1:14" ht="14.25" customHeight="1">
      <c r="A66" s="7">
        <v>59</v>
      </c>
      <c r="B66" s="7" t="s">
        <v>98</v>
      </c>
      <c r="C66" s="7">
        <v>1973</v>
      </c>
      <c r="D66" s="7">
        <v>2</v>
      </c>
      <c r="E66" s="7">
        <v>1</v>
      </c>
      <c r="F66" s="7">
        <v>8</v>
      </c>
      <c r="G66" s="7">
        <v>14</v>
      </c>
      <c r="H66" s="7">
        <f>SUM('на 01.01.2023'!H66)</f>
        <v>11</v>
      </c>
      <c r="I66" s="80">
        <f t="shared" si="1"/>
        <v>276</v>
      </c>
      <c r="J66" s="8">
        <f>SUM('на 01.01.2023'!J66)</f>
        <v>276</v>
      </c>
      <c r="K66" s="22">
        <v>0</v>
      </c>
      <c r="L66" s="5" t="s">
        <v>170</v>
      </c>
      <c r="M66" s="105" t="s">
        <v>226</v>
      </c>
      <c r="N66" s="47"/>
    </row>
    <row r="67" spans="1:14" ht="38.25" customHeight="1">
      <c r="A67" s="7">
        <v>60</v>
      </c>
      <c r="B67" s="7" t="s">
        <v>99</v>
      </c>
      <c r="C67" s="7">
        <v>1992</v>
      </c>
      <c r="D67" s="7">
        <v>2</v>
      </c>
      <c r="E67" s="7">
        <v>3</v>
      </c>
      <c r="F67" s="7">
        <v>18</v>
      </c>
      <c r="G67" s="7">
        <v>44</v>
      </c>
      <c r="H67" s="7">
        <f>SUM('на 01.01.2023'!H67)</f>
        <v>42</v>
      </c>
      <c r="I67" s="80">
        <f t="shared" si="1"/>
        <v>981</v>
      </c>
      <c r="J67" s="8">
        <f>SUM('на 01.01.2023'!J67)</f>
        <v>981</v>
      </c>
      <c r="K67" s="22">
        <v>0</v>
      </c>
      <c r="L67" s="5" t="s">
        <v>170</v>
      </c>
      <c r="M67" s="106" t="s">
        <v>232</v>
      </c>
      <c r="N67" s="47"/>
    </row>
    <row r="68" spans="1:14" ht="15.75" customHeight="1">
      <c r="A68" s="7">
        <v>61</v>
      </c>
      <c r="B68" s="7" t="s">
        <v>26</v>
      </c>
      <c r="C68" s="7">
        <v>2011</v>
      </c>
      <c r="D68" s="7">
        <v>3</v>
      </c>
      <c r="E68" s="7">
        <v>1</v>
      </c>
      <c r="F68" s="7">
        <v>33</v>
      </c>
      <c r="G68" s="7"/>
      <c r="H68" s="7">
        <f>SUM('на 01.01.2023'!H68)</f>
        <v>45</v>
      </c>
      <c r="I68" s="80">
        <f t="shared" si="1"/>
        <v>1237.2</v>
      </c>
      <c r="J68" s="8">
        <f>SUM('на 01.01.2023'!J68)</f>
        <v>1237.2</v>
      </c>
      <c r="K68" s="22">
        <v>0</v>
      </c>
      <c r="L68" s="35" t="s">
        <v>176</v>
      </c>
      <c r="M68" s="107"/>
      <c r="N68" s="47"/>
    </row>
    <row r="69" spans="1:14" ht="15.75" customHeight="1">
      <c r="A69" s="7">
        <v>62</v>
      </c>
      <c r="B69" s="7" t="s">
        <v>100</v>
      </c>
      <c r="C69" s="7">
        <v>1935</v>
      </c>
      <c r="D69" s="7">
        <v>1</v>
      </c>
      <c r="E69" s="7">
        <v>0</v>
      </c>
      <c r="F69" s="7">
        <v>4</v>
      </c>
      <c r="G69" s="7">
        <v>7</v>
      </c>
      <c r="H69" s="7">
        <f>SUM('на 01.01.2023'!H69)</f>
        <v>10</v>
      </c>
      <c r="I69" s="80">
        <f t="shared" si="1"/>
        <v>166.7</v>
      </c>
      <c r="J69" s="8">
        <f>SUM('на 01.01.2023'!J69)</f>
        <v>166.7</v>
      </c>
      <c r="K69" s="22">
        <v>0</v>
      </c>
      <c r="L69" s="5" t="s">
        <v>170</v>
      </c>
      <c r="M69" s="107"/>
      <c r="N69" s="47"/>
    </row>
    <row r="70" spans="1:14" ht="15.75" customHeight="1">
      <c r="A70" s="7">
        <v>63</v>
      </c>
      <c r="B70" s="7" t="s">
        <v>101</v>
      </c>
      <c r="C70" s="7">
        <f>SUM('на 01.01.2023'!C70)</f>
        <v>1976</v>
      </c>
      <c r="D70" s="7">
        <v>2</v>
      </c>
      <c r="E70" s="7">
        <v>2</v>
      </c>
      <c r="F70" s="7">
        <v>12</v>
      </c>
      <c r="G70" s="7">
        <v>24</v>
      </c>
      <c r="H70" s="7">
        <f>SUM('на 01.01.2023'!H70)</f>
        <v>22</v>
      </c>
      <c r="I70" s="80">
        <f t="shared" si="1"/>
        <v>524.5</v>
      </c>
      <c r="J70" s="8">
        <f>SUM('на 01.01.2023'!J70)</f>
        <v>524.5</v>
      </c>
      <c r="K70" s="22">
        <v>0</v>
      </c>
      <c r="L70" s="5" t="s">
        <v>170</v>
      </c>
      <c r="M70" s="107"/>
      <c r="N70" s="47"/>
    </row>
    <row r="71" spans="1:14" ht="15.75" customHeight="1">
      <c r="A71" s="7">
        <v>64</v>
      </c>
      <c r="B71" s="7" t="s">
        <v>102</v>
      </c>
      <c r="C71" s="7">
        <v>1965</v>
      </c>
      <c r="D71" s="7">
        <v>1</v>
      </c>
      <c r="E71" s="7">
        <v>2</v>
      </c>
      <c r="F71" s="7">
        <v>4</v>
      </c>
      <c r="G71" s="7">
        <v>8</v>
      </c>
      <c r="H71" s="7">
        <f>SUM('на 01.01.2023'!H71)</f>
        <v>6</v>
      </c>
      <c r="I71" s="80">
        <f t="shared" si="1"/>
        <v>144.4</v>
      </c>
      <c r="J71" s="8">
        <f>SUM('на 01.01.2023'!J71)</f>
        <v>144.4</v>
      </c>
      <c r="K71" s="22">
        <v>0</v>
      </c>
      <c r="L71" s="5" t="s">
        <v>170</v>
      </c>
      <c r="M71" s="107"/>
      <c r="N71" s="47"/>
    </row>
    <row r="72" spans="1:14" ht="15.75" customHeight="1">
      <c r="A72" s="7">
        <v>65</v>
      </c>
      <c r="B72" s="7" t="s">
        <v>103</v>
      </c>
      <c r="C72" s="7">
        <v>1987</v>
      </c>
      <c r="D72" s="7">
        <v>1</v>
      </c>
      <c r="E72" s="7">
        <v>2</v>
      </c>
      <c r="F72" s="7">
        <v>2</v>
      </c>
      <c r="G72" s="7">
        <v>6</v>
      </c>
      <c r="H72" s="7">
        <f>SUM('на 01.01.2023'!H72)</f>
        <v>6</v>
      </c>
      <c r="I72" s="80">
        <f t="shared" si="1"/>
        <v>137</v>
      </c>
      <c r="J72" s="8">
        <f>SUM('на 01.01.2023'!J72)</f>
        <v>137</v>
      </c>
      <c r="K72" s="22">
        <v>0</v>
      </c>
      <c r="L72" s="5" t="s">
        <v>170</v>
      </c>
      <c r="M72" s="107"/>
      <c r="N72" s="47"/>
    </row>
    <row r="73" spans="1:14" ht="15.75" customHeight="1">
      <c r="A73" s="7">
        <v>66</v>
      </c>
      <c r="B73" s="7" t="s">
        <v>104</v>
      </c>
      <c r="C73" s="7">
        <v>1968</v>
      </c>
      <c r="D73" s="7">
        <v>1</v>
      </c>
      <c r="E73" s="7">
        <v>4</v>
      </c>
      <c r="F73" s="7">
        <v>4</v>
      </c>
      <c r="G73" s="7">
        <v>8</v>
      </c>
      <c r="H73" s="7">
        <f>SUM('на 01.01.2023'!H73)</f>
        <v>6</v>
      </c>
      <c r="I73" s="80">
        <f t="shared" si="1"/>
        <v>178.2</v>
      </c>
      <c r="J73" s="8">
        <f>SUM('на 01.01.2023'!J73)</f>
        <v>178.2</v>
      </c>
      <c r="K73" s="22">
        <v>0</v>
      </c>
      <c r="L73" s="5" t="s">
        <v>170</v>
      </c>
      <c r="M73" s="107"/>
      <c r="N73" s="47"/>
    </row>
    <row r="74" spans="1:14" ht="15.75" customHeight="1">
      <c r="A74" s="7">
        <v>67</v>
      </c>
      <c r="B74" s="7" t="s">
        <v>105</v>
      </c>
      <c r="C74" s="7">
        <v>1972</v>
      </c>
      <c r="D74" s="7">
        <v>1</v>
      </c>
      <c r="E74" s="7">
        <v>2</v>
      </c>
      <c r="F74" s="7">
        <v>2</v>
      </c>
      <c r="G74" s="7">
        <v>5</v>
      </c>
      <c r="H74" s="7">
        <f>SUM('на 01.01.2023'!H74)</f>
        <v>4</v>
      </c>
      <c r="I74" s="80">
        <f t="shared" si="1"/>
        <v>103.5</v>
      </c>
      <c r="J74" s="8">
        <f>SUM('на 01.01.2023'!J74)</f>
        <v>103.5</v>
      </c>
      <c r="K74" s="22">
        <v>0</v>
      </c>
      <c r="L74" s="5" t="s">
        <v>170</v>
      </c>
      <c r="M74" s="107"/>
      <c r="N74" s="47"/>
    </row>
    <row r="75" spans="1:14" ht="15.75" customHeight="1">
      <c r="A75" s="7">
        <v>68</v>
      </c>
      <c r="B75" s="7" t="s">
        <v>106</v>
      </c>
      <c r="C75" s="7">
        <v>1977</v>
      </c>
      <c r="D75" s="7">
        <v>2</v>
      </c>
      <c r="E75" s="7">
        <v>2</v>
      </c>
      <c r="F75" s="7">
        <v>16</v>
      </c>
      <c r="G75" s="7">
        <v>32</v>
      </c>
      <c r="H75" s="7">
        <f>SUM('на 01.01.2023'!H75)</f>
        <v>26</v>
      </c>
      <c r="I75" s="80">
        <f t="shared" si="1"/>
        <v>772.4</v>
      </c>
      <c r="J75" s="8">
        <f>SUM('на 01.01.2023'!J75)</f>
        <v>772.4</v>
      </c>
      <c r="K75" s="22">
        <v>0</v>
      </c>
      <c r="L75" s="5" t="s">
        <v>170</v>
      </c>
      <c r="M75" s="107"/>
      <c r="N75" s="47"/>
    </row>
    <row r="76" spans="1:14" s="10" customFormat="1" ht="15.75" customHeight="1">
      <c r="A76" s="7">
        <v>69</v>
      </c>
      <c r="B76" s="7" t="s">
        <v>107</v>
      </c>
      <c r="C76" s="7">
        <v>1984</v>
      </c>
      <c r="D76" s="7">
        <v>2</v>
      </c>
      <c r="E76" s="7">
        <v>3</v>
      </c>
      <c r="F76" s="7">
        <v>18</v>
      </c>
      <c r="G76" s="7">
        <v>36</v>
      </c>
      <c r="H76" s="7">
        <f>SUM('на 01.01.2023'!H76)</f>
        <v>35</v>
      </c>
      <c r="I76" s="80">
        <f t="shared" si="1"/>
        <v>845.9</v>
      </c>
      <c r="J76" s="8">
        <f>SUM('на 01.01.2023'!J76)</f>
        <v>845.9</v>
      </c>
      <c r="K76" s="22">
        <v>0</v>
      </c>
      <c r="L76" s="5" t="s">
        <v>170</v>
      </c>
      <c r="M76" s="107"/>
      <c r="N76" s="47"/>
    </row>
    <row r="77" spans="1:14" ht="15.75" customHeight="1">
      <c r="A77" s="7">
        <v>70</v>
      </c>
      <c r="B77" s="7" t="s">
        <v>108</v>
      </c>
      <c r="C77" s="7">
        <v>1985</v>
      </c>
      <c r="D77" s="7">
        <v>2</v>
      </c>
      <c r="E77" s="7">
        <v>3</v>
      </c>
      <c r="F77" s="7">
        <v>18</v>
      </c>
      <c r="G77" s="7">
        <v>36</v>
      </c>
      <c r="H77" s="7">
        <f>SUM('на 01.01.2023'!H77)</f>
        <v>36</v>
      </c>
      <c r="I77" s="80">
        <f t="shared" si="1"/>
        <v>865.8</v>
      </c>
      <c r="J77" s="8">
        <f>SUM('на 01.01.2023'!J77)</f>
        <v>865.8</v>
      </c>
      <c r="K77" s="22">
        <v>0</v>
      </c>
      <c r="L77" s="5" t="s">
        <v>170</v>
      </c>
      <c r="M77" s="107"/>
      <c r="N77" s="47"/>
    </row>
    <row r="78" spans="1:14" ht="15.75" customHeight="1">
      <c r="A78" s="7">
        <v>71</v>
      </c>
      <c r="B78" s="7" t="s">
        <v>109</v>
      </c>
      <c r="C78" s="7">
        <v>1990</v>
      </c>
      <c r="D78" s="7">
        <v>3</v>
      </c>
      <c r="E78" s="7">
        <v>3</v>
      </c>
      <c r="F78" s="7">
        <v>27</v>
      </c>
      <c r="G78" s="7">
        <v>54</v>
      </c>
      <c r="H78" s="7">
        <f>SUM('на 01.01.2023'!H78)</f>
        <v>55</v>
      </c>
      <c r="I78" s="80">
        <f t="shared" si="1"/>
        <v>1284.3</v>
      </c>
      <c r="J78" s="8">
        <f>SUM('на 01.01.2023'!J78)</f>
        <v>1284.3</v>
      </c>
      <c r="K78" s="22">
        <v>0</v>
      </c>
      <c r="L78" s="5" t="s">
        <v>170</v>
      </c>
      <c r="M78" s="107"/>
      <c r="N78" s="47"/>
    </row>
    <row r="79" spans="1:14" s="10" customFormat="1" ht="15.75" customHeight="1">
      <c r="A79" s="7">
        <v>72</v>
      </c>
      <c r="B79" s="7" t="s">
        <v>110</v>
      </c>
      <c r="C79" s="7">
        <v>1995</v>
      </c>
      <c r="D79" s="7">
        <v>3</v>
      </c>
      <c r="E79" s="7">
        <v>3</v>
      </c>
      <c r="F79" s="7">
        <v>27</v>
      </c>
      <c r="G79" s="7">
        <v>54</v>
      </c>
      <c r="H79" s="7">
        <f>SUM('на 01.01.2023'!H79)</f>
        <v>64</v>
      </c>
      <c r="I79" s="80">
        <f t="shared" si="1"/>
        <v>1433.1</v>
      </c>
      <c r="J79" s="8">
        <f>SUM('на 01.01.2023'!J79)</f>
        <v>1433.1</v>
      </c>
      <c r="K79" s="22">
        <v>0</v>
      </c>
      <c r="L79" s="5" t="s">
        <v>170</v>
      </c>
      <c r="M79" s="107"/>
      <c r="N79" s="47"/>
    </row>
    <row r="80" spans="1:14" ht="15.75" customHeight="1">
      <c r="A80" s="7">
        <v>73</v>
      </c>
      <c r="B80" s="7" t="s">
        <v>111</v>
      </c>
      <c r="C80" s="7">
        <v>1995</v>
      </c>
      <c r="D80" s="7">
        <v>3</v>
      </c>
      <c r="E80" s="7">
        <v>5</v>
      </c>
      <c r="F80" s="7">
        <v>45</v>
      </c>
      <c r="G80" s="7">
        <v>108</v>
      </c>
      <c r="H80" s="7">
        <f>SUM('на 01.01.2023'!H80)</f>
        <v>129</v>
      </c>
      <c r="I80" s="80">
        <f t="shared" si="1"/>
        <v>2571.8</v>
      </c>
      <c r="J80" s="8">
        <f>SUM('на 01.01.2023'!J80)</f>
        <v>2571.8</v>
      </c>
      <c r="K80" s="22">
        <v>0</v>
      </c>
      <c r="L80" s="5" t="s">
        <v>170</v>
      </c>
      <c r="M80" s="107"/>
      <c r="N80" s="47"/>
    </row>
    <row r="81" spans="1:14" ht="38.25" customHeight="1">
      <c r="A81" s="7">
        <v>74</v>
      </c>
      <c r="B81" s="7" t="s">
        <v>112</v>
      </c>
      <c r="C81" s="7">
        <v>1988</v>
      </c>
      <c r="D81" s="7">
        <v>2</v>
      </c>
      <c r="E81" s="7">
        <v>0</v>
      </c>
      <c r="F81" s="7">
        <v>6</v>
      </c>
      <c r="G81" s="7">
        <v>14</v>
      </c>
      <c r="H81" s="7">
        <f>SUM('на 01.01.2023'!H81)</f>
        <v>9</v>
      </c>
      <c r="I81" s="80">
        <f t="shared" si="1"/>
        <v>349.3</v>
      </c>
      <c r="J81" s="8">
        <f>SUM('на 01.01.2023'!J81)</f>
        <v>349.3</v>
      </c>
      <c r="K81" s="22">
        <v>0</v>
      </c>
      <c r="L81" s="5" t="s">
        <v>170</v>
      </c>
      <c r="M81" s="147"/>
      <c r="N81" s="47"/>
    </row>
    <row r="82" spans="1:14" ht="15.75" customHeight="1">
      <c r="A82" s="7">
        <v>75</v>
      </c>
      <c r="B82" s="7" t="s">
        <v>113</v>
      </c>
      <c r="C82" s="7">
        <v>1968</v>
      </c>
      <c r="D82" s="7">
        <v>2</v>
      </c>
      <c r="E82" s="7">
        <v>1</v>
      </c>
      <c r="F82" s="7">
        <v>8</v>
      </c>
      <c r="G82" s="7">
        <v>16</v>
      </c>
      <c r="H82" s="7">
        <f>SUM('на 01.01.2023'!H82)</f>
        <v>13</v>
      </c>
      <c r="I82" s="80">
        <f t="shared" si="1"/>
        <v>344.3</v>
      </c>
      <c r="J82" s="8">
        <f>SUM('на 01.01.2023'!J82)</f>
        <v>344.3</v>
      </c>
      <c r="K82" s="22">
        <v>0</v>
      </c>
      <c r="L82" s="5" t="s">
        <v>170</v>
      </c>
      <c r="M82" s="152" t="s">
        <v>232</v>
      </c>
      <c r="N82" s="47"/>
    </row>
    <row r="83" spans="1:14" ht="15.75" customHeight="1">
      <c r="A83" s="7">
        <v>76</v>
      </c>
      <c r="B83" s="7" t="s">
        <v>114</v>
      </c>
      <c r="C83" s="7">
        <v>1973</v>
      </c>
      <c r="D83" s="7">
        <v>2</v>
      </c>
      <c r="E83" s="7">
        <v>2</v>
      </c>
      <c r="F83" s="7">
        <v>12</v>
      </c>
      <c r="G83" s="7">
        <v>24</v>
      </c>
      <c r="H83" s="7">
        <f>SUM('на 01.01.2023'!H83)</f>
        <v>28</v>
      </c>
      <c r="I83" s="80">
        <f t="shared" si="1"/>
        <v>449</v>
      </c>
      <c r="J83" s="8">
        <f>SUM('на 01.01.2023'!J83)</f>
        <v>449</v>
      </c>
      <c r="K83" s="22">
        <v>0</v>
      </c>
      <c r="L83" s="5" t="s">
        <v>170</v>
      </c>
      <c r="M83" s="126"/>
      <c r="N83" s="47"/>
    </row>
    <row r="84" spans="1:14" ht="15.75" customHeight="1">
      <c r="A84" s="7">
        <v>77</v>
      </c>
      <c r="B84" s="7" t="s">
        <v>115</v>
      </c>
      <c r="C84" s="7">
        <v>1972</v>
      </c>
      <c r="D84" s="7">
        <v>1</v>
      </c>
      <c r="E84" s="7">
        <v>0</v>
      </c>
      <c r="F84" s="7">
        <v>2</v>
      </c>
      <c r="G84" s="7">
        <v>4</v>
      </c>
      <c r="H84" s="7">
        <f>SUM('на 01.01.2023'!H84)</f>
        <v>3</v>
      </c>
      <c r="I84" s="80">
        <f t="shared" si="1"/>
        <v>101.6</v>
      </c>
      <c r="J84" s="8">
        <f>SUM('на 01.01.2023'!J84)</f>
        <v>101.6</v>
      </c>
      <c r="K84" s="22">
        <v>0</v>
      </c>
      <c r="L84" s="5" t="s">
        <v>170</v>
      </c>
      <c r="M84" s="126"/>
      <c r="N84" s="47"/>
    </row>
    <row r="85" spans="1:14" ht="15.75" customHeight="1">
      <c r="A85" s="7">
        <v>78</v>
      </c>
      <c r="B85" s="7" t="s">
        <v>116</v>
      </c>
      <c r="C85" s="7">
        <v>1972</v>
      </c>
      <c r="D85" s="7">
        <v>1</v>
      </c>
      <c r="E85" s="7">
        <v>0</v>
      </c>
      <c r="F85" s="7">
        <v>2</v>
      </c>
      <c r="G85" s="7">
        <v>5</v>
      </c>
      <c r="H85" s="7">
        <f>SUM('на 01.01.2023'!H85)</f>
        <v>7</v>
      </c>
      <c r="I85" s="80">
        <f t="shared" si="1"/>
        <v>115.4</v>
      </c>
      <c r="J85" s="8">
        <f>SUM('на 01.01.2023'!J85)</f>
        <v>115.4</v>
      </c>
      <c r="K85" s="22">
        <v>0</v>
      </c>
      <c r="L85" s="5" t="s">
        <v>170</v>
      </c>
      <c r="M85" s="126"/>
      <c r="N85" s="47"/>
    </row>
    <row r="86" spans="1:14" ht="15.75" customHeight="1">
      <c r="A86" s="7">
        <v>79</v>
      </c>
      <c r="B86" s="7" t="s">
        <v>117</v>
      </c>
      <c r="C86" s="7">
        <v>1972</v>
      </c>
      <c r="D86" s="7">
        <v>1</v>
      </c>
      <c r="E86" s="7">
        <v>0</v>
      </c>
      <c r="F86" s="7">
        <v>2</v>
      </c>
      <c r="G86" s="7">
        <v>4</v>
      </c>
      <c r="H86" s="7">
        <f>SUM('на 01.01.2023'!H86)</f>
        <v>3</v>
      </c>
      <c r="I86" s="80">
        <f t="shared" si="1"/>
        <v>78.1</v>
      </c>
      <c r="J86" s="8">
        <f>SUM('на 01.01.2023'!J86)</f>
        <v>78.1</v>
      </c>
      <c r="K86" s="22">
        <v>0</v>
      </c>
      <c r="L86" s="5" t="s">
        <v>170</v>
      </c>
      <c r="M86" s="126"/>
      <c r="N86" s="47"/>
    </row>
    <row r="87" spans="1:14" ht="15.75" customHeight="1">
      <c r="A87" s="7">
        <v>80</v>
      </c>
      <c r="B87" s="7" t="s">
        <v>118</v>
      </c>
      <c r="C87" s="7">
        <v>1972</v>
      </c>
      <c r="D87" s="7">
        <v>1</v>
      </c>
      <c r="E87" s="7">
        <v>0</v>
      </c>
      <c r="F87" s="7">
        <v>2</v>
      </c>
      <c r="G87" s="7">
        <v>4</v>
      </c>
      <c r="H87" s="7">
        <f>SUM('на 01.01.2023'!H87)</f>
        <v>5</v>
      </c>
      <c r="I87" s="80">
        <f t="shared" si="1"/>
        <v>78.8</v>
      </c>
      <c r="J87" s="8">
        <f>SUM('на 01.01.2023'!J87)</f>
        <v>78.8</v>
      </c>
      <c r="K87" s="22">
        <v>0</v>
      </c>
      <c r="L87" s="5" t="s">
        <v>170</v>
      </c>
      <c r="M87" s="126"/>
      <c r="N87" s="47"/>
    </row>
    <row r="88" spans="1:14" ht="15.75" customHeight="1">
      <c r="A88" s="7">
        <v>81</v>
      </c>
      <c r="B88" s="7" t="s">
        <v>119</v>
      </c>
      <c r="C88" s="7">
        <v>1972</v>
      </c>
      <c r="D88" s="7">
        <v>1</v>
      </c>
      <c r="E88" s="7">
        <v>1</v>
      </c>
      <c r="F88" s="7">
        <v>1</v>
      </c>
      <c r="G88" s="7">
        <v>2</v>
      </c>
      <c r="H88" s="7">
        <f>SUM('на 01.01.2023'!H88)</f>
        <v>3</v>
      </c>
      <c r="I88" s="80">
        <f t="shared" si="1"/>
        <v>79.5</v>
      </c>
      <c r="J88" s="8">
        <f>SUM('на 01.01.2023'!J88)</f>
        <v>79.5</v>
      </c>
      <c r="K88" s="22">
        <v>0</v>
      </c>
      <c r="L88" s="5" t="s">
        <v>170</v>
      </c>
      <c r="M88" s="126"/>
      <c r="N88" s="47"/>
    </row>
    <row r="89" spans="1:14" ht="15.75" customHeight="1">
      <c r="A89" s="7">
        <v>82</v>
      </c>
      <c r="B89" s="7" t="s">
        <v>120</v>
      </c>
      <c r="C89" s="7">
        <v>1975</v>
      </c>
      <c r="D89" s="7">
        <v>1</v>
      </c>
      <c r="E89" s="7">
        <v>0</v>
      </c>
      <c r="F89" s="7">
        <v>2</v>
      </c>
      <c r="G89" s="7">
        <v>4</v>
      </c>
      <c r="H89" s="7">
        <f>SUM('на 01.01.2023'!H89)</f>
        <v>6</v>
      </c>
      <c r="I89" s="80">
        <f t="shared" si="1"/>
        <v>78</v>
      </c>
      <c r="J89" s="8">
        <f>SUM('на 01.01.2023'!J89)</f>
        <v>78</v>
      </c>
      <c r="K89" s="22">
        <v>0</v>
      </c>
      <c r="L89" s="5" t="s">
        <v>170</v>
      </c>
      <c r="M89" s="126"/>
      <c r="N89" s="47"/>
    </row>
    <row r="90" spans="1:14" ht="12" customHeight="1">
      <c r="A90" s="7">
        <v>83</v>
      </c>
      <c r="B90" s="7" t="s">
        <v>121</v>
      </c>
      <c r="C90" s="7">
        <v>1975</v>
      </c>
      <c r="D90" s="7">
        <v>1</v>
      </c>
      <c r="E90" s="7">
        <v>0</v>
      </c>
      <c r="F90" s="7">
        <v>2</v>
      </c>
      <c r="G90" s="7">
        <v>4</v>
      </c>
      <c r="H90" s="7">
        <f>SUM('на 01.01.2023'!H90)</f>
        <v>6</v>
      </c>
      <c r="I90" s="80">
        <f t="shared" si="1"/>
        <v>95.4</v>
      </c>
      <c r="J90" s="8">
        <f>SUM('на 01.01.2023'!J90)</f>
        <v>95.4</v>
      </c>
      <c r="K90" s="22">
        <v>0</v>
      </c>
      <c r="L90" s="5" t="s">
        <v>170</v>
      </c>
      <c r="M90" s="126"/>
      <c r="N90" s="47"/>
    </row>
    <row r="91" spans="1:14" ht="12" customHeight="1">
      <c r="A91" s="7">
        <v>84</v>
      </c>
      <c r="B91" s="7" t="s">
        <v>122</v>
      </c>
      <c r="C91" s="7">
        <v>1975</v>
      </c>
      <c r="D91" s="7">
        <v>1</v>
      </c>
      <c r="E91" s="7">
        <v>0</v>
      </c>
      <c r="F91" s="7">
        <v>2</v>
      </c>
      <c r="G91" s="7">
        <v>4</v>
      </c>
      <c r="H91" s="7">
        <f>SUM('на 01.01.2023'!H91)</f>
        <v>6</v>
      </c>
      <c r="I91" s="80">
        <f t="shared" si="1"/>
        <v>97.8</v>
      </c>
      <c r="J91" s="8">
        <f>SUM('на 01.01.2023'!J91)</f>
        <v>97.8</v>
      </c>
      <c r="K91" s="22">
        <v>0</v>
      </c>
      <c r="L91" s="5" t="s">
        <v>170</v>
      </c>
      <c r="M91" s="126"/>
      <c r="N91" s="47"/>
    </row>
    <row r="92" spans="1:14" ht="12" customHeight="1">
      <c r="A92" s="7">
        <v>85</v>
      </c>
      <c r="B92" s="7" t="s">
        <v>123</v>
      </c>
      <c r="C92" s="7">
        <v>1975</v>
      </c>
      <c r="D92" s="7">
        <v>1</v>
      </c>
      <c r="E92" s="7">
        <v>0</v>
      </c>
      <c r="F92" s="7">
        <v>2</v>
      </c>
      <c r="G92" s="7">
        <v>4</v>
      </c>
      <c r="H92" s="7">
        <f>SUM('на 01.01.2023'!H92)</f>
        <v>4</v>
      </c>
      <c r="I92" s="80">
        <f t="shared" si="1"/>
        <v>88.6</v>
      </c>
      <c r="J92" s="8">
        <f>SUM('на 01.01.2023'!J92)</f>
        <v>88.6</v>
      </c>
      <c r="K92" s="22">
        <v>0</v>
      </c>
      <c r="L92" s="5" t="s">
        <v>170</v>
      </c>
      <c r="M92" s="126"/>
      <c r="N92" s="47"/>
    </row>
    <row r="93" spans="1:14" ht="12" customHeight="1">
      <c r="A93" s="7">
        <v>86</v>
      </c>
      <c r="B93" s="7" t="s">
        <v>151</v>
      </c>
      <c r="C93" s="7">
        <v>1976</v>
      </c>
      <c r="D93" s="7">
        <v>2</v>
      </c>
      <c r="E93" s="7">
        <v>1</v>
      </c>
      <c r="F93" s="7">
        <v>8</v>
      </c>
      <c r="G93" s="7">
        <v>18</v>
      </c>
      <c r="H93" s="7">
        <f>SUM('на 01.01.2023'!H93)</f>
        <v>19</v>
      </c>
      <c r="I93" s="80">
        <f aca="true" t="shared" si="2" ref="I93:I141">SUM(J93:K93)</f>
        <v>347.2</v>
      </c>
      <c r="J93" s="8">
        <f>SUM('на 01.01.2023'!J93)</f>
        <v>347.2</v>
      </c>
      <c r="K93" s="22">
        <v>0</v>
      </c>
      <c r="L93" s="5" t="s">
        <v>170</v>
      </c>
      <c r="M93" s="126"/>
      <c r="N93" s="47"/>
    </row>
    <row r="94" spans="1:14" ht="12" customHeight="1">
      <c r="A94" s="7">
        <v>87</v>
      </c>
      <c r="B94" s="7" t="s">
        <v>152</v>
      </c>
      <c r="C94" s="7">
        <v>1975</v>
      </c>
      <c r="D94" s="7">
        <v>1</v>
      </c>
      <c r="E94" s="7">
        <v>1</v>
      </c>
      <c r="F94" s="7">
        <v>2</v>
      </c>
      <c r="G94" s="7">
        <v>5</v>
      </c>
      <c r="H94" s="7">
        <f>SUM('на 01.01.2023'!H94)</f>
        <v>6</v>
      </c>
      <c r="I94" s="80">
        <f t="shared" si="2"/>
        <v>94.1</v>
      </c>
      <c r="J94" s="8">
        <f>SUM('на 01.01.2023'!J94)</f>
        <v>94.1</v>
      </c>
      <c r="K94" s="22">
        <v>0</v>
      </c>
      <c r="L94" s="5" t="s">
        <v>170</v>
      </c>
      <c r="M94" s="126"/>
      <c r="N94" s="47"/>
    </row>
    <row r="95" spans="1:14" ht="12" customHeight="1">
      <c r="A95" s="7">
        <v>88</v>
      </c>
      <c r="B95" s="7" t="s">
        <v>124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7">
        <f>SUM('на 01.01.2023'!H95)</f>
        <v>3</v>
      </c>
      <c r="I95" s="80">
        <f t="shared" si="2"/>
        <v>77.8</v>
      </c>
      <c r="J95" s="8">
        <f>SUM('на 01.01.2023'!J95)</f>
        <v>77.8</v>
      </c>
      <c r="K95" s="22">
        <v>0</v>
      </c>
      <c r="L95" s="5" t="s">
        <v>170</v>
      </c>
      <c r="M95" s="126"/>
      <c r="N95" s="47"/>
    </row>
    <row r="96" spans="1:14" ht="12" customHeight="1">
      <c r="A96" s="7">
        <v>89</v>
      </c>
      <c r="B96" s="7" t="s">
        <v>125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7">
        <f>SUM('на 01.01.2023'!H96)</f>
        <v>5</v>
      </c>
      <c r="I96" s="80">
        <f t="shared" si="2"/>
        <v>78.6</v>
      </c>
      <c r="J96" s="8">
        <f>SUM('на 01.01.2023'!J96)</f>
        <v>78.6</v>
      </c>
      <c r="K96" s="22">
        <v>0</v>
      </c>
      <c r="L96" s="5" t="s">
        <v>170</v>
      </c>
      <c r="M96" s="126"/>
      <c r="N96" s="47"/>
    </row>
    <row r="97" spans="1:14" ht="12" customHeight="1">
      <c r="A97" s="7">
        <v>90</v>
      </c>
      <c r="B97" s="7" t="s">
        <v>229</v>
      </c>
      <c r="C97" s="7">
        <v>1979</v>
      </c>
      <c r="D97" s="7">
        <v>5</v>
      </c>
      <c r="E97" s="7">
        <v>7</v>
      </c>
      <c r="F97" s="7">
        <v>95</v>
      </c>
      <c r="G97" s="7">
        <v>219</v>
      </c>
      <c r="H97" s="7">
        <f>SUM('на 01.01.2023'!H97)</f>
        <v>172</v>
      </c>
      <c r="I97" s="80">
        <v>5172</v>
      </c>
      <c r="J97" s="8">
        <f>SUM('на 01.01.2023'!J97)</f>
        <v>5172</v>
      </c>
      <c r="K97" s="22">
        <v>0</v>
      </c>
      <c r="L97" s="5"/>
      <c r="M97" s="126" t="s">
        <v>231</v>
      </c>
      <c r="N97" s="47"/>
    </row>
    <row r="98" spans="1:14" ht="12" customHeight="1">
      <c r="A98" s="7">
        <v>91</v>
      </c>
      <c r="B98" s="7" t="s">
        <v>230</v>
      </c>
      <c r="C98" s="7">
        <v>1991</v>
      </c>
      <c r="D98" s="7">
        <v>5</v>
      </c>
      <c r="E98" s="7">
        <v>3</v>
      </c>
      <c r="F98" s="7">
        <v>45</v>
      </c>
      <c r="G98" s="7">
        <v>97</v>
      </c>
      <c r="H98" s="7">
        <f>SUM('на 01.01.2023'!H98)</f>
        <v>89</v>
      </c>
      <c r="I98" s="80">
        <v>2215</v>
      </c>
      <c r="J98" s="8">
        <f>SUM('на 01.01.2023'!J98)</f>
        <v>2215</v>
      </c>
      <c r="K98" s="22">
        <v>0</v>
      </c>
      <c r="L98" s="5"/>
      <c r="M98" s="126"/>
      <c r="N98" s="47"/>
    </row>
    <row r="99" spans="1:14" ht="12" customHeight="1">
      <c r="A99" s="7">
        <v>92</v>
      </c>
      <c r="B99" s="7" t="s">
        <v>126</v>
      </c>
      <c r="C99" s="7">
        <f>SUM('на 01.01.2023'!C99)</f>
        <v>1928</v>
      </c>
      <c r="D99" s="7">
        <v>2</v>
      </c>
      <c r="E99" s="7"/>
      <c r="F99" s="7">
        <v>10</v>
      </c>
      <c r="G99" s="7"/>
      <c r="H99" s="7">
        <f>SUM('на 01.01.2023'!H99)</f>
        <v>16</v>
      </c>
      <c r="I99" s="80">
        <f t="shared" si="2"/>
        <v>696.4000000000001</v>
      </c>
      <c r="J99" s="8">
        <f>SUM('на 01.01.2023'!J99)</f>
        <v>367.8</v>
      </c>
      <c r="K99" s="22">
        <f>SUM('на 01.01.2023'!K99)</f>
        <v>328.6</v>
      </c>
      <c r="L99" s="5" t="s">
        <v>170</v>
      </c>
      <c r="M99" s="127" t="s">
        <v>219</v>
      </c>
      <c r="N99" s="47"/>
    </row>
    <row r="100" spans="1:14" ht="16.5" customHeight="1">
      <c r="A100" s="7">
        <v>93</v>
      </c>
      <c r="B100" s="7" t="s">
        <v>127</v>
      </c>
      <c r="C100" s="7">
        <f>SUM('на 01.01.2023'!C100)</f>
        <v>1986</v>
      </c>
      <c r="D100" s="7">
        <v>2</v>
      </c>
      <c r="E100" s="7">
        <v>2</v>
      </c>
      <c r="F100" s="7">
        <v>14</v>
      </c>
      <c r="G100" s="7">
        <v>26</v>
      </c>
      <c r="H100" s="7">
        <f>SUM('на 01.01.2023'!H100)</f>
        <v>42</v>
      </c>
      <c r="I100" s="80">
        <f t="shared" si="2"/>
        <v>640.2</v>
      </c>
      <c r="J100" s="8">
        <f>SUM('на 01.01.2023'!J100)</f>
        <v>640.2</v>
      </c>
      <c r="K100" s="22">
        <v>0</v>
      </c>
      <c r="L100" s="5" t="s">
        <v>170</v>
      </c>
      <c r="M100" s="127"/>
      <c r="N100" s="47"/>
    </row>
    <row r="101" spans="1:14" ht="16.5" customHeight="1">
      <c r="A101" s="7">
        <v>94</v>
      </c>
      <c r="B101" s="7" t="s">
        <v>217</v>
      </c>
      <c r="C101" s="7">
        <v>2017</v>
      </c>
      <c r="D101" s="7">
        <v>3</v>
      </c>
      <c r="E101" s="7"/>
      <c r="F101" s="7">
        <v>51</v>
      </c>
      <c r="G101" s="7">
        <v>74</v>
      </c>
      <c r="H101" s="7">
        <f>SUM('на 01.01.2023'!H101)</f>
        <v>87</v>
      </c>
      <c r="I101" s="80">
        <f t="shared" si="2"/>
        <v>1889.4</v>
      </c>
      <c r="J101" s="8">
        <f>SUM('на 01.01.2023'!J101)</f>
        <v>1889.4</v>
      </c>
      <c r="K101" s="22">
        <v>0</v>
      </c>
      <c r="L101" s="5" t="s">
        <v>170</v>
      </c>
      <c r="M101" s="127"/>
      <c r="N101" s="47"/>
    </row>
    <row r="102" spans="1:14" ht="16.5" customHeight="1">
      <c r="A102" s="7">
        <v>95</v>
      </c>
      <c r="B102" s="7" t="s">
        <v>128</v>
      </c>
      <c r="C102" s="7">
        <v>1907</v>
      </c>
      <c r="D102" s="7">
        <v>2</v>
      </c>
      <c r="E102" s="7">
        <v>7</v>
      </c>
      <c r="F102" s="7">
        <v>48</v>
      </c>
      <c r="G102" s="7">
        <v>69</v>
      </c>
      <c r="H102" s="7">
        <f>SUM('на 01.01.2023'!H102)</f>
        <v>88</v>
      </c>
      <c r="I102" s="80">
        <f t="shared" si="2"/>
        <v>2311.2999999999997</v>
      </c>
      <c r="J102" s="8">
        <f>SUM('на 01.01.2023'!J102)</f>
        <v>1984.6</v>
      </c>
      <c r="K102" s="22">
        <f>SUM('на 01.01.2023'!K102)</f>
        <v>326.7</v>
      </c>
      <c r="L102" s="5"/>
      <c r="M102" s="127"/>
      <c r="N102" s="47"/>
    </row>
    <row r="103" spans="1:14" ht="16.5" customHeight="1">
      <c r="A103" s="7">
        <v>96</v>
      </c>
      <c r="B103" s="7" t="s">
        <v>196</v>
      </c>
      <c r="C103" s="7">
        <v>1990</v>
      </c>
      <c r="D103" s="7">
        <v>5</v>
      </c>
      <c r="E103" s="7">
        <v>3</v>
      </c>
      <c r="F103" s="7">
        <v>90</v>
      </c>
      <c r="G103" s="7">
        <v>87</v>
      </c>
      <c r="H103" s="7">
        <f>SUM('на 01.01.2023'!H103)</f>
        <v>156</v>
      </c>
      <c r="I103" s="80">
        <f t="shared" si="2"/>
        <v>4113.2</v>
      </c>
      <c r="J103" s="8">
        <f>SUM('на 01.01.2023'!J103)</f>
        <v>4113.2</v>
      </c>
      <c r="K103" s="22">
        <v>0</v>
      </c>
      <c r="L103" s="5" t="s">
        <v>170</v>
      </c>
      <c r="M103" s="127"/>
      <c r="N103" s="47"/>
    </row>
    <row r="104" spans="1:14" ht="16.5" customHeight="1">
      <c r="A104" s="7">
        <v>97</v>
      </c>
      <c r="B104" s="7" t="s">
        <v>129</v>
      </c>
      <c r="C104" s="7">
        <v>1926</v>
      </c>
      <c r="D104" s="7">
        <v>1</v>
      </c>
      <c r="E104" s="7">
        <v>0</v>
      </c>
      <c r="F104" s="7">
        <v>3</v>
      </c>
      <c r="G104" s="7">
        <v>5</v>
      </c>
      <c r="H104" s="7">
        <f>SUM('на 01.01.2023'!H104)</f>
        <v>6</v>
      </c>
      <c r="I104" s="80">
        <f t="shared" si="2"/>
        <v>202.3</v>
      </c>
      <c r="J104" s="8">
        <f>SUM('на 01.01.2023'!J104)</f>
        <v>202.3</v>
      </c>
      <c r="K104" s="22">
        <v>0</v>
      </c>
      <c r="L104" s="5" t="s">
        <v>170</v>
      </c>
      <c r="M104" s="127"/>
      <c r="N104" s="47"/>
    </row>
    <row r="105" spans="1:14" ht="16.5" customHeight="1">
      <c r="A105" s="7">
        <v>98</v>
      </c>
      <c r="B105" s="7" t="s">
        <v>130</v>
      </c>
      <c r="C105" s="7">
        <f>SUM('на 01.01.2023'!C105)</f>
        <v>1917</v>
      </c>
      <c r="D105" s="7">
        <v>3</v>
      </c>
      <c r="E105" s="7">
        <v>4</v>
      </c>
      <c r="F105" s="7">
        <v>38</v>
      </c>
      <c r="G105" s="7">
        <v>64</v>
      </c>
      <c r="H105" s="7">
        <f>SUM('на 01.01.2023'!H105)</f>
        <v>62</v>
      </c>
      <c r="I105" s="80">
        <f t="shared" si="2"/>
        <v>1800.9</v>
      </c>
      <c r="J105" s="8">
        <f>SUM('на 01.01.2023'!J105)</f>
        <v>1529.4</v>
      </c>
      <c r="K105" s="22">
        <f>SUM('на 01.01.2023'!K105)</f>
        <v>271.5</v>
      </c>
      <c r="L105" s="5" t="s">
        <v>170</v>
      </c>
      <c r="M105" s="127"/>
      <c r="N105" s="47"/>
    </row>
    <row r="106" spans="1:14" ht="16.5" customHeight="1">
      <c r="A106" s="7">
        <v>99</v>
      </c>
      <c r="B106" s="7" t="s">
        <v>216</v>
      </c>
      <c r="C106" s="7">
        <v>2017</v>
      </c>
      <c r="D106" s="7">
        <v>3</v>
      </c>
      <c r="E106" s="7">
        <v>2</v>
      </c>
      <c r="F106" s="7">
        <v>18</v>
      </c>
      <c r="G106" s="7">
        <v>25</v>
      </c>
      <c r="H106" s="7">
        <f>SUM('на 01.01.2023'!H106)</f>
        <v>36</v>
      </c>
      <c r="I106" s="80">
        <f>SUM(J106:K106)</f>
        <v>663.2</v>
      </c>
      <c r="J106" s="8">
        <f>SUM('на 01.01.2023'!J106)</f>
        <v>663.2</v>
      </c>
      <c r="K106" s="22">
        <f>SUM('на 01.01.2023'!K106)</f>
        <v>0</v>
      </c>
      <c r="L106" s="5" t="s">
        <v>170</v>
      </c>
      <c r="M106" s="127"/>
      <c r="N106" s="47"/>
    </row>
    <row r="107" spans="1:14" ht="16.5" customHeight="1">
      <c r="A107" s="7">
        <v>100</v>
      </c>
      <c r="B107" s="7" t="s">
        <v>5</v>
      </c>
      <c r="C107" s="7">
        <v>1992</v>
      </c>
      <c r="D107" s="7">
        <v>2</v>
      </c>
      <c r="E107" s="7">
        <v>1</v>
      </c>
      <c r="F107" s="7">
        <v>8</v>
      </c>
      <c r="G107" s="7"/>
      <c r="H107" s="7">
        <f>SUM('на 01.01.2023'!H107)</f>
        <v>17</v>
      </c>
      <c r="I107" s="80">
        <f t="shared" si="2"/>
        <v>364</v>
      </c>
      <c r="J107" s="8">
        <f>SUM('на 01.01.2023'!J107)</f>
        <v>364</v>
      </c>
      <c r="K107" s="22">
        <v>0</v>
      </c>
      <c r="L107" s="5"/>
      <c r="M107" s="127"/>
      <c r="N107" s="47"/>
    </row>
    <row r="108" spans="1:14" ht="16.5" customHeight="1">
      <c r="A108" s="7">
        <v>101</v>
      </c>
      <c r="B108" s="7" t="s">
        <v>31</v>
      </c>
      <c r="C108" s="7">
        <v>1992</v>
      </c>
      <c r="D108" s="7">
        <v>3</v>
      </c>
      <c r="E108" s="7">
        <v>2</v>
      </c>
      <c r="F108" s="7">
        <v>24</v>
      </c>
      <c r="G108" s="7">
        <v>54</v>
      </c>
      <c r="H108" s="7">
        <f>SUM('на 01.01.2023'!H108)</f>
        <v>58</v>
      </c>
      <c r="I108" s="80">
        <f t="shared" si="2"/>
        <v>1300.33</v>
      </c>
      <c r="J108" s="8">
        <f>SUM('на 01.01.2023'!J108)</f>
        <v>1300.33</v>
      </c>
      <c r="K108" s="22">
        <v>0</v>
      </c>
      <c r="L108" s="5" t="s">
        <v>170</v>
      </c>
      <c r="M108" s="127"/>
      <c r="N108" s="47"/>
    </row>
    <row r="109" spans="1:14" ht="16.5" customHeight="1">
      <c r="A109" s="7">
        <v>102</v>
      </c>
      <c r="B109" s="7" t="s">
        <v>132</v>
      </c>
      <c r="C109" s="7">
        <v>1930</v>
      </c>
      <c r="D109" s="7">
        <v>2</v>
      </c>
      <c r="E109" s="7">
        <v>2</v>
      </c>
      <c r="F109" s="12">
        <v>8</v>
      </c>
      <c r="G109" s="7">
        <v>16</v>
      </c>
      <c r="H109" s="7">
        <f>SUM('на 01.01.2023'!H109)</f>
        <v>20</v>
      </c>
      <c r="I109" s="80">
        <f t="shared" si="2"/>
        <v>308.2</v>
      </c>
      <c r="J109" s="8">
        <f>SUM('на 01.01.2023'!J109)</f>
        <v>308.2</v>
      </c>
      <c r="K109" s="22">
        <v>0</v>
      </c>
      <c r="L109" s="5" t="s">
        <v>170</v>
      </c>
      <c r="M109" s="127"/>
      <c r="N109" s="47"/>
    </row>
    <row r="110" spans="1:14" ht="16.5" customHeight="1">
      <c r="A110" s="7">
        <v>103</v>
      </c>
      <c r="B110" s="7" t="s">
        <v>154</v>
      </c>
      <c r="C110" s="7">
        <f>SUM('на 01.01.2023'!C110)</f>
        <v>1917</v>
      </c>
      <c r="D110" s="7">
        <v>3</v>
      </c>
      <c r="E110" s="7">
        <v>5</v>
      </c>
      <c r="F110" s="7">
        <v>48</v>
      </c>
      <c r="G110" s="7">
        <v>97</v>
      </c>
      <c r="H110" s="7">
        <f>SUM('на 01.01.2023'!H110)</f>
        <v>101</v>
      </c>
      <c r="I110" s="80">
        <f t="shared" si="2"/>
        <v>1991.8999999999999</v>
      </c>
      <c r="J110" s="8">
        <f>SUM('на 01.01.2023'!J110)</f>
        <v>1818.8</v>
      </c>
      <c r="K110" s="22">
        <f>SUM('на 01.01.2023'!K110)</f>
        <v>173.1</v>
      </c>
      <c r="L110" s="5" t="s">
        <v>170</v>
      </c>
      <c r="M110" s="127"/>
      <c r="N110" s="47"/>
    </row>
    <row r="111" spans="1:14" ht="16.5" customHeight="1">
      <c r="A111" s="7">
        <v>104</v>
      </c>
      <c r="B111" s="7" t="s">
        <v>133</v>
      </c>
      <c r="C111" s="7">
        <v>1980</v>
      </c>
      <c r="D111" s="7">
        <v>3</v>
      </c>
      <c r="E111" s="7">
        <v>3</v>
      </c>
      <c r="F111" s="7">
        <v>27</v>
      </c>
      <c r="G111" s="7">
        <v>54</v>
      </c>
      <c r="H111" s="7">
        <f>SUM('на 01.01.2023'!H111)</f>
        <v>59</v>
      </c>
      <c r="I111" s="80">
        <f t="shared" si="2"/>
        <v>1320.1</v>
      </c>
      <c r="J111" s="8">
        <f>SUM('на 01.01.2023'!J111)</f>
        <v>1320.1</v>
      </c>
      <c r="K111" s="22">
        <v>0</v>
      </c>
      <c r="L111" s="5" t="s">
        <v>170</v>
      </c>
      <c r="M111" s="127"/>
      <c r="N111" s="47"/>
    </row>
    <row r="112" spans="1:14" ht="16.5" customHeight="1">
      <c r="A112" s="7">
        <v>105</v>
      </c>
      <c r="B112" s="7" t="s">
        <v>156</v>
      </c>
      <c r="C112" s="7">
        <v>2016</v>
      </c>
      <c r="D112" s="7">
        <v>5</v>
      </c>
      <c r="E112" s="7"/>
      <c r="F112" s="7">
        <v>30</v>
      </c>
      <c r="G112" s="7">
        <v>60</v>
      </c>
      <c r="H112" s="7">
        <f>SUM('на 01.01.2023'!H112)</f>
        <v>0</v>
      </c>
      <c r="I112" s="79">
        <f>SUM(J112:K112)</f>
        <v>2212.8</v>
      </c>
      <c r="J112" s="8">
        <f>SUM('на 01.01.2023'!J112)</f>
        <v>1815.3</v>
      </c>
      <c r="K112" s="22">
        <v>397.5</v>
      </c>
      <c r="L112" s="5" t="s">
        <v>170</v>
      </c>
      <c r="M112" s="107" t="s">
        <v>232</v>
      </c>
      <c r="N112" s="47"/>
    </row>
    <row r="113" spans="1:14" ht="16.5" customHeight="1">
      <c r="A113" s="7">
        <v>106</v>
      </c>
      <c r="B113" s="7" t="s">
        <v>134</v>
      </c>
      <c r="C113" s="7">
        <v>1956</v>
      </c>
      <c r="D113" s="7">
        <v>1</v>
      </c>
      <c r="E113" s="7">
        <v>2</v>
      </c>
      <c r="F113" s="12">
        <v>2</v>
      </c>
      <c r="G113" s="7">
        <v>6</v>
      </c>
      <c r="H113" s="7">
        <f>SUM('на 01.01.2023'!H113)</f>
        <v>3</v>
      </c>
      <c r="I113" s="80">
        <f t="shared" si="2"/>
        <v>81.6</v>
      </c>
      <c r="J113" s="8">
        <f>SUM('на 01.01.2023'!J113)</f>
        <v>81.6</v>
      </c>
      <c r="K113" s="22">
        <v>0</v>
      </c>
      <c r="L113" s="5"/>
      <c r="M113" s="107"/>
      <c r="N113" s="47"/>
    </row>
    <row r="114" spans="1:14" ht="16.5" customHeight="1">
      <c r="A114" s="7">
        <v>107</v>
      </c>
      <c r="B114" s="7" t="s">
        <v>135</v>
      </c>
      <c r="C114" s="7">
        <v>1956</v>
      </c>
      <c r="D114" s="7">
        <v>1</v>
      </c>
      <c r="E114" s="7">
        <v>0</v>
      </c>
      <c r="F114" s="12">
        <v>2</v>
      </c>
      <c r="G114" s="7">
        <v>6</v>
      </c>
      <c r="H114" s="7">
        <f>SUM('на 01.01.2023'!H114)</f>
        <v>7</v>
      </c>
      <c r="I114" s="80">
        <f t="shared" si="2"/>
        <v>132.2</v>
      </c>
      <c r="J114" s="8">
        <f>SUM('на 01.01.2023'!J114)</f>
        <v>132.2</v>
      </c>
      <c r="K114" s="22">
        <v>0</v>
      </c>
      <c r="L114" s="35" t="s">
        <v>176</v>
      </c>
      <c r="M114" s="107"/>
      <c r="N114" s="47"/>
    </row>
    <row r="115" spans="1:14" ht="16.5" customHeight="1">
      <c r="A115" s="7">
        <v>108</v>
      </c>
      <c r="B115" s="7" t="s">
        <v>136</v>
      </c>
      <c r="C115" s="7">
        <v>1956</v>
      </c>
      <c r="D115" s="7">
        <v>1</v>
      </c>
      <c r="E115" s="7">
        <v>0</v>
      </c>
      <c r="F115" s="12">
        <v>4</v>
      </c>
      <c r="G115" s="7">
        <v>5</v>
      </c>
      <c r="H115" s="7">
        <f>SUM('на 01.01.2023'!H115)</f>
        <v>12</v>
      </c>
      <c r="I115" s="80">
        <f t="shared" si="2"/>
        <v>86.5</v>
      </c>
      <c r="J115" s="8">
        <f>SUM('на 01.01.2023'!J115)</f>
        <v>86.5</v>
      </c>
      <c r="K115" s="22">
        <v>0</v>
      </c>
      <c r="L115" s="5" t="s">
        <v>170</v>
      </c>
      <c r="M115" s="107"/>
      <c r="N115" s="47"/>
    </row>
    <row r="116" spans="1:14" ht="16.5" customHeight="1">
      <c r="A116" s="7">
        <v>109</v>
      </c>
      <c r="B116" s="7" t="s">
        <v>137</v>
      </c>
      <c r="C116" s="7">
        <v>1956</v>
      </c>
      <c r="D116" s="7">
        <v>1</v>
      </c>
      <c r="E116" s="7"/>
      <c r="F116" s="12">
        <v>3</v>
      </c>
      <c r="G116" s="7"/>
      <c r="H116" s="7">
        <f>SUM('на 01.01.2023'!H116)</f>
        <v>5</v>
      </c>
      <c r="I116" s="80">
        <f t="shared" si="2"/>
        <v>108.9</v>
      </c>
      <c r="J116" s="8">
        <f>SUM('на 01.01.2023'!J116)</f>
        <v>108.9</v>
      </c>
      <c r="K116" s="22">
        <v>0</v>
      </c>
      <c r="L116" s="5" t="s">
        <v>170</v>
      </c>
      <c r="M116" s="107"/>
      <c r="N116" s="47"/>
    </row>
    <row r="117" spans="1:14" ht="16.5" customHeight="1">
      <c r="A117" s="7">
        <v>110</v>
      </c>
      <c r="B117" s="7" t="s">
        <v>138</v>
      </c>
      <c r="C117" s="7">
        <v>1956</v>
      </c>
      <c r="D117" s="7">
        <v>1</v>
      </c>
      <c r="E117" s="7"/>
      <c r="F117" s="12">
        <v>4</v>
      </c>
      <c r="G117" s="7"/>
      <c r="H117" s="7">
        <f>SUM('на 01.01.2023'!H117)</f>
        <v>7</v>
      </c>
      <c r="I117" s="80">
        <f t="shared" si="2"/>
        <v>141.1</v>
      </c>
      <c r="J117" s="8">
        <f>SUM('на 01.01.2023'!J117)</f>
        <v>141.1</v>
      </c>
      <c r="K117" s="22">
        <v>0</v>
      </c>
      <c r="L117" s="5" t="s">
        <v>170</v>
      </c>
      <c r="M117" s="107"/>
      <c r="N117" s="47"/>
    </row>
    <row r="118" spans="1:14" ht="16.5" customHeight="1">
      <c r="A118" s="7">
        <v>111</v>
      </c>
      <c r="B118" s="7" t="s">
        <v>139</v>
      </c>
      <c r="C118" s="7">
        <v>1956</v>
      </c>
      <c r="D118" s="7">
        <v>1</v>
      </c>
      <c r="E118" s="7"/>
      <c r="F118" s="12">
        <v>4</v>
      </c>
      <c r="G118" s="7"/>
      <c r="H118" s="7">
        <f>SUM('на 01.01.2023'!H118)</f>
        <v>4</v>
      </c>
      <c r="I118" s="80">
        <f t="shared" si="2"/>
        <v>127.5</v>
      </c>
      <c r="J118" s="8">
        <f>SUM('на 01.01.2023'!J118)</f>
        <v>127.5</v>
      </c>
      <c r="K118" s="22">
        <v>0</v>
      </c>
      <c r="L118" s="5" t="s">
        <v>170</v>
      </c>
      <c r="M118" s="107"/>
      <c r="N118" s="47"/>
    </row>
    <row r="119" spans="1:14" ht="16.5" customHeight="1">
      <c r="A119" s="7">
        <v>112</v>
      </c>
      <c r="B119" s="7" t="s">
        <v>140</v>
      </c>
      <c r="C119" s="7">
        <v>2010</v>
      </c>
      <c r="D119" s="7">
        <v>3</v>
      </c>
      <c r="E119" s="7"/>
      <c r="F119" s="12">
        <v>16</v>
      </c>
      <c r="G119" s="7"/>
      <c r="H119" s="7">
        <f>SUM('на 01.01.2023'!H119)</f>
        <v>41</v>
      </c>
      <c r="I119" s="80">
        <f t="shared" si="2"/>
        <v>922.7</v>
      </c>
      <c r="J119" s="8">
        <f>SUM('на 01.01.2023'!J119)</f>
        <v>922.7</v>
      </c>
      <c r="K119" s="22">
        <v>0</v>
      </c>
      <c r="L119" s="5" t="s">
        <v>170</v>
      </c>
      <c r="M119" s="107"/>
      <c r="N119" s="47"/>
    </row>
    <row r="120" spans="1:14" ht="16.5" customHeight="1">
      <c r="A120" s="7">
        <v>113</v>
      </c>
      <c r="B120" s="7" t="s">
        <v>30</v>
      </c>
      <c r="C120" s="7">
        <v>2011</v>
      </c>
      <c r="D120" s="7">
        <v>3</v>
      </c>
      <c r="E120" s="7"/>
      <c r="F120" s="7">
        <v>24</v>
      </c>
      <c r="G120" s="7">
        <v>3</v>
      </c>
      <c r="H120" s="7">
        <f>SUM('на 01.01.2023'!H120)</f>
        <v>41</v>
      </c>
      <c r="I120" s="80">
        <f t="shared" si="2"/>
        <v>1161.8</v>
      </c>
      <c r="J120" s="8">
        <f>SUM('на 01.01.2023'!J120)</f>
        <v>1161.8</v>
      </c>
      <c r="K120" s="22">
        <v>0</v>
      </c>
      <c r="L120" s="5" t="s">
        <v>170</v>
      </c>
      <c r="M120" s="107"/>
      <c r="N120" s="47"/>
    </row>
    <row r="121" spans="1:14" ht="16.5" customHeight="1">
      <c r="A121" s="7">
        <v>114</v>
      </c>
      <c r="B121" s="7" t="s">
        <v>141</v>
      </c>
      <c r="C121" s="7">
        <v>1975</v>
      </c>
      <c r="D121" s="7">
        <v>2</v>
      </c>
      <c r="E121" s="7">
        <v>2</v>
      </c>
      <c r="F121" s="7">
        <v>16</v>
      </c>
      <c r="G121" s="7">
        <v>32</v>
      </c>
      <c r="H121" s="7">
        <f>SUM('на 01.01.2023'!H121)</f>
        <v>26</v>
      </c>
      <c r="I121" s="80">
        <f t="shared" si="2"/>
        <v>785.5</v>
      </c>
      <c r="J121" s="8">
        <f>SUM('на 01.01.2023'!J121)</f>
        <v>785.5</v>
      </c>
      <c r="K121" s="22">
        <v>0</v>
      </c>
      <c r="L121" s="5" t="s">
        <v>170</v>
      </c>
      <c r="M121" s="107"/>
      <c r="N121" s="47"/>
    </row>
    <row r="122" spans="1:14" ht="16.5" customHeight="1">
      <c r="A122" s="7">
        <v>115</v>
      </c>
      <c r="B122" s="7" t="s">
        <v>142</v>
      </c>
      <c r="C122" s="7">
        <v>1977</v>
      </c>
      <c r="D122" s="7">
        <v>2</v>
      </c>
      <c r="E122" s="12">
        <v>2</v>
      </c>
      <c r="F122" s="7">
        <v>16</v>
      </c>
      <c r="G122" s="7">
        <v>32</v>
      </c>
      <c r="H122" s="7">
        <f>SUM('на 01.01.2023'!H122)</f>
        <v>33</v>
      </c>
      <c r="I122" s="80">
        <f t="shared" si="2"/>
        <v>794.5</v>
      </c>
      <c r="J122" s="8">
        <f>SUM('на 01.01.2023'!J122)</f>
        <v>794.5</v>
      </c>
      <c r="K122" s="22">
        <v>0</v>
      </c>
      <c r="L122" s="5" t="s">
        <v>170</v>
      </c>
      <c r="M122" s="107"/>
      <c r="N122" s="47"/>
    </row>
    <row r="123" spans="1:14" ht="16.5" customHeight="1">
      <c r="A123" s="7">
        <v>116</v>
      </c>
      <c r="B123" s="7" t="s">
        <v>143</v>
      </c>
      <c r="C123" s="7">
        <v>1978</v>
      </c>
      <c r="D123" s="7">
        <v>2</v>
      </c>
      <c r="E123" s="7">
        <v>2</v>
      </c>
      <c r="F123" s="7">
        <v>16</v>
      </c>
      <c r="G123" s="7">
        <v>32</v>
      </c>
      <c r="H123" s="7">
        <f>SUM('на 01.01.2023'!H123)</f>
        <v>23</v>
      </c>
      <c r="I123" s="80">
        <f t="shared" si="2"/>
        <v>806.5</v>
      </c>
      <c r="J123" s="8">
        <f>SUM('на 01.01.2023'!J123)</f>
        <v>806.5</v>
      </c>
      <c r="K123" s="22">
        <v>0</v>
      </c>
      <c r="L123" s="5" t="s">
        <v>170</v>
      </c>
      <c r="M123" s="107"/>
      <c r="N123" s="47"/>
    </row>
    <row r="124" spans="1:14" ht="16.5" customHeight="1">
      <c r="A124" s="7">
        <v>117</v>
      </c>
      <c r="B124" s="7" t="s">
        <v>234</v>
      </c>
      <c r="C124" s="7">
        <v>1983</v>
      </c>
      <c r="D124" s="7">
        <v>2</v>
      </c>
      <c r="E124" s="7">
        <v>3</v>
      </c>
      <c r="F124" s="7">
        <v>18</v>
      </c>
      <c r="G124" s="7">
        <v>36</v>
      </c>
      <c r="H124" s="7">
        <v>41</v>
      </c>
      <c r="I124" s="80">
        <f t="shared" si="2"/>
        <v>842.2</v>
      </c>
      <c r="J124" s="8">
        <f>SUM('на 01.01.2023'!J124)</f>
        <v>842.2</v>
      </c>
      <c r="K124" s="22">
        <v>0</v>
      </c>
      <c r="L124" s="5"/>
      <c r="M124" s="107"/>
      <c r="N124" s="47"/>
    </row>
    <row r="125" spans="1:14" ht="16.5" customHeight="1">
      <c r="A125" s="7">
        <v>118</v>
      </c>
      <c r="B125" s="7" t="s">
        <v>235</v>
      </c>
      <c r="C125" s="7">
        <v>1982</v>
      </c>
      <c r="D125" s="7">
        <v>2</v>
      </c>
      <c r="E125" s="7">
        <v>3</v>
      </c>
      <c r="F125" s="7">
        <v>18</v>
      </c>
      <c r="G125" s="7">
        <v>36</v>
      </c>
      <c r="H125" s="7">
        <v>36</v>
      </c>
      <c r="I125" s="80">
        <f t="shared" si="2"/>
        <v>856.8</v>
      </c>
      <c r="J125" s="8">
        <f>SUM('на 01.01.2023'!J125)</f>
        <v>856.8</v>
      </c>
      <c r="K125" s="22">
        <v>0</v>
      </c>
      <c r="L125" s="5"/>
      <c r="M125" s="107"/>
      <c r="N125" s="47"/>
    </row>
    <row r="126" spans="1:14" ht="16.5" customHeight="1">
      <c r="A126" s="5">
        <v>119</v>
      </c>
      <c r="B126" s="7" t="s">
        <v>236</v>
      </c>
      <c r="C126" s="7">
        <v>1986</v>
      </c>
      <c r="D126" s="7">
        <v>2</v>
      </c>
      <c r="E126" s="7">
        <v>3</v>
      </c>
      <c r="F126" s="7">
        <v>18</v>
      </c>
      <c r="G126" s="7">
        <v>36</v>
      </c>
      <c r="H126" s="7">
        <v>38</v>
      </c>
      <c r="I126" s="80">
        <f t="shared" si="2"/>
        <v>856.9</v>
      </c>
      <c r="J126" s="8">
        <f>SUM('на 01.01.2023'!J126)</f>
        <v>856.9</v>
      </c>
      <c r="K126" s="22">
        <v>0</v>
      </c>
      <c r="L126" s="5"/>
      <c r="M126" s="107"/>
      <c r="N126" s="47"/>
    </row>
    <row r="127" spans="1:14" ht="16.5" customHeight="1">
      <c r="A127" s="5">
        <v>120</v>
      </c>
      <c r="B127" s="7" t="s">
        <v>237</v>
      </c>
      <c r="C127" s="7">
        <v>1992</v>
      </c>
      <c r="D127" s="7">
        <v>2</v>
      </c>
      <c r="E127" s="7">
        <v>2</v>
      </c>
      <c r="F127" s="7">
        <v>12</v>
      </c>
      <c r="G127" s="7">
        <v>24</v>
      </c>
      <c r="H127" s="7">
        <v>30</v>
      </c>
      <c r="I127" s="80">
        <f t="shared" si="2"/>
        <v>649.5</v>
      </c>
      <c r="J127" s="8">
        <f>SUM('на 01.01.2023'!J127)</f>
        <v>649.5</v>
      </c>
      <c r="K127" s="22">
        <v>0</v>
      </c>
      <c r="L127" s="5"/>
      <c r="M127" s="107"/>
      <c r="N127" s="47"/>
    </row>
    <row r="128" spans="1:14" ht="16.5" customHeight="1">
      <c r="A128" s="5">
        <v>121</v>
      </c>
      <c r="B128" s="7" t="s">
        <v>227</v>
      </c>
      <c r="C128" s="7">
        <v>2020</v>
      </c>
      <c r="D128" s="7">
        <v>3</v>
      </c>
      <c r="E128" s="7">
        <v>3</v>
      </c>
      <c r="F128" s="7">
        <v>27</v>
      </c>
      <c r="G128" s="7">
        <v>43</v>
      </c>
      <c r="H128" s="7">
        <f>SUM('на 01.01.2023'!H128)</f>
        <v>18</v>
      </c>
      <c r="I128" s="80">
        <f t="shared" si="2"/>
        <v>1054.3</v>
      </c>
      <c r="J128" s="8">
        <f>SUM('на 01.01.2023'!J128)</f>
        <v>1054.3</v>
      </c>
      <c r="K128" s="22">
        <v>0</v>
      </c>
      <c r="L128" s="5" t="s">
        <v>170</v>
      </c>
      <c r="M128" s="107"/>
      <c r="N128" s="47"/>
    </row>
    <row r="129" spans="1:14" ht="14.25" customHeight="1">
      <c r="A129" s="5">
        <v>122</v>
      </c>
      <c r="B129" s="7" t="s">
        <v>228</v>
      </c>
      <c r="C129" s="7">
        <v>2018</v>
      </c>
      <c r="D129" s="7">
        <v>2</v>
      </c>
      <c r="E129" s="7">
        <v>2</v>
      </c>
      <c r="F129" s="7">
        <v>18</v>
      </c>
      <c r="G129" s="7"/>
      <c r="H129" s="7">
        <f>SUM('на 01.01.2023'!H129)</f>
        <v>19</v>
      </c>
      <c r="I129" s="80">
        <f t="shared" si="2"/>
        <v>808.4</v>
      </c>
      <c r="J129" s="8">
        <f>SUM('на 01.01.2023'!J129)</f>
        <v>808.4</v>
      </c>
      <c r="K129" s="22"/>
      <c r="L129" s="5"/>
      <c r="M129" s="107"/>
      <c r="N129" s="47"/>
    </row>
    <row r="130" spans="1:14" ht="15" customHeight="1">
      <c r="A130" s="5">
        <v>123</v>
      </c>
      <c r="B130" s="7" t="s">
        <v>8</v>
      </c>
      <c r="C130" s="7">
        <v>2009</v>
      </c>
      <c r="D130" s="7">
        <v>5</v>
      </c>
      <c r="E130" s="7"/>
      <c r="F130" s="7">
        <v>74</v>
      </c>
      <c r="G130" s="7"/>
      <c r="H130" s="7">
        <f>SUM('на 01.01.2023'!H130)</f>
        <v>109</v>
      </c>
      <c r="I130" s="80">
        <f t="shared" si="2"/>
        <v>3377.2999999999997</v>
      </c>
      <c r="J130" s="8">
        <f>SUM('на 01.01.2023'!J130)</f>
        <v>2701.7</v>
      </c>
      <c r="K130" s="22">
        <f>SUM('на 01.01.2023'!K130)</f>
        <v>675.6</v>
      </c>
      <c r="L130" s="5"/>
      <c r="M130" s="107"/>
      <c r="N130" s="47"/>
    </row>
    <row r="131" spans="1:14" ht="14.25" customHeight="1">
      <c r="A131" s="7">
        <v>124</v>
      </c>
      <c r="B131" s="7" t="s">
        <v>144</v>
      </c>
      <c r="C131" s="7">
        <v>1972</v>
      </c>
      <c r="D131" s="7">
        <v>5</v>
      </c>
      <c r="E131" s="7">
        <v>4</v>
      </c>
      <c r="F131" s="7">
        <v>70</v>
      </c>
      <c r="G131" s="7">
        <v>170</v>
      </c>
      <c r="H131" s="7">
        <f>SUM('на 01.01.2023'!H131)</f>
        <v>122</v>
      </c>
      <c r="I131" s="80">
        <f t="shared" si="2"/>
        <v>3370.3</v>
      </c>
      <c r="J131" s="8">
        <f>SUM('на 01.01.2023'!J131)</f>
        <v>3370.3</v>
      </c>
      <c r="K131" s="22">
        <v>0</v>
      </c>
      <c r="L131" s="35" t="s">
        <v>176</v>
      </c>
      <c r="M131" s="150" t="s">
        <v>214</v>
      </c>
      <c r="N131" s="47"/>
    </row>
    <row r="132" spans="1:14" ht="12.75" customHeight="1">
      <c r="A132" s="7">
        <v>125</v>
      </c>
      <c r="B132" s="7" t="s">
        <v>145</v>
      </c>
      <c r="C132" s="7">
        <v>1958</v>
      </c>
      <c r="D132" s="7">
        <v>2</v>
      </c>
      <c r="E132" s="7">
        <v>3</v>
      </c>
      <c r="F132" s="7">
        <v>18</v>
      </c>
      <c r="G132" s="7">
        <v>44</v>
      </c>
      <c r="H132" s="7">
        <f>SUM('на 01.01.2023'!H132)</f>
        <v>27</v>
      </c>
      <c r="I132" s="80">
        <f t="shared" si="2"/>
        <v>960.4</v>
      </c>
      <c r="J132" s="8">
        <f>SUM('на 01.01.2023'!J132)</f>
        <v>850.1</v>
      </c>
      <c r="K132" s="22">
        <f>SUM('на 01.01.2023'!K132)</f>
        <v>110.3</v>
      </c>
      <c r="L132" s="5" t="s">
        <v>170</v>
      </c>
      <c r="M132" s="150"/>
      <c r="N132" s="47"/>
    </row>
    <row r="133" spans="1:14" ht="14.25" customHeight="1">
      <c r="A133" s="7">
        <v>126</v>
      </c>
      <c r="B133" s="7" t="s">
        <v>27</v>
      </c>
      <c r="C133" s="7">
        <v>2011</v>
      </c>
      <c r="D133" s="7">
        <v>3</v>
      </c>
      <c r="E133" s="7">
        <v>3</v>
      </c>
      <c r="F133" s="7">
        <v>36</v>
      </c>
      <c r="G133" s="7"/>
      <c r="H133" s="7">
        <f>SUM('на 01.01.2023'!H133)</f>
        <v>53</v>
      </c>
      <c r="I133" s="80">
        <f t="shared" si="2"/>
        <v>1478.7</v>
      </c>
      <c r="J133" s="8">
        <f>SUM('на 01.01.2023'!J133)</f>
        <v>1375</v>
      </c>
      <c r="K133" s="22">
        <f>SUM('на 01.01.2023'!K133)</f>
        <v>103.7</v>
      </c>
      <c r="L133" s="5" t="s">
        <v>170</v>
      </c>
      <c r="M133" s="107" t="s">
        <v>232</v>
      </c>
      <c r="N133" s="47"/>
    </row>
    <row r="134" spans="1:14" ht="17.25" customHeight="1">
      <c r="A134" s="7">
        <v>127</v>
      </c>
      <c r="B134" s="7" t="s">
        <v>193</v>
      </c>
      <c r="C134" s="7">
        <v>2011</v>
      </c>
      <c r="D134" s="7">
        <v>3</v>
      </c>
      <c r="E134" s="7">
        <v>3</v>
      </c>
      <c r="F134" s="7">
        <v>39</v>
      </c>
      <c r="G134" s="7"/>
      <c r="H134" s="7">
        <f>SUM('на 01.01.2023'!H134)</f>
        <v>69</v>
      </c>
      <c r="I134" s="80">
        <f t="shared" si="2"/>
        <v>1872.3</v>
      </c>
      <c r="J134" s="8">
        <f>SUM('на 01.01.2023'!J134)</f>
        <v>1739.6</v>
      </c>
      <c r="K134" s="22">
        <f>SUM('на 01.01.2023'!K134)</f>
        <v>132.7</v>
      </c>
      <c r="L134" s="35" t="s">
        <v>176</v>
      </c>
      <c r="M134" s="147"/>
      <c r="N134" s="47"/>
    </row>
    <row r="135" spans="1:14" ht="17.25" customHeight="1">
      <c r="A135" s="7">
        <v>128</v>
      </c>
      <c r="B135" s="7" t="s">
        <v>207</v>
      </c>
      <c r="C135" s="7">
        <v>2016</v>
      </c>
      <c r="D135" s="7">
        <v>3</v>
      </c>
      <c r="E135" s="7"/>
      <c r="F135" s="7">
        <v>30</v>
      </c>
      <c r="G135" s="7"/>
      <c r="H135" s="7">
        <f>SUM('на 01.01.2023'!H135)</f>
        <v>46</v>
      </c>
      <c r="I135" s="80">
        <f t="shared" si="2"/>
        <v>1216.6</v>
      </c>
      <c r="J135" s="8">
        <f>SUM('на 01.01.2023'!J135)</f>
        <v>1216.6</v>
      </c>
      <c r="K135" s="22">
        <v>0</v>
      </c>
      <c r="L135" s="35"/>
      <c r="M135" s="149" t="s">
        <v>214</v>
      </c>
      <c r="N135" s="47"/>
    </row>
    <row r="136" spans="1:14" ht="17.25" customHeight="1">
      <c r="A136" s="7">
        <v>129</v>
      </c>
      <c r="B136" s="7" t="s">
        <v>146</v>
      </c>
      <c r="C136" s="7">
        <v>1975</v>
      </c>
      <c r="D136" s="7">
        <v>2</v>
      </c>
      <c r="E136" s="7">
        <v>2</v>
      </c>
      <c r="F136" s="7">
        <v>16</v>
      </c>
      <c r="G136" s="7">
        <v>32</v>
      </c>
      <c r="H136" s="7">
        <f>SUM('на 01.01.2023'!H136)</f>
        <v>27</v>
      </c>
      <c r="I136" s="80">
        <f t="shared" si="2"/>
        <v>789.1</v>
      </c>
      <c r="J136" s="8">
        <f>SUM('на 01.01.2023'!J136)</f>
        <v>789.1</v>
      </c>
      <c r="K136" s="22">
        <v>0</v>
      </c>
      <c r="L136" s="35"/>
      <c r="M136" s="127"/>
      <c r="N136" s="47"/>
    </row>
    <row r="137" spans="1:14" ht="17.25" customHeight="1">
      <c r="A137" s="7">
        <v>130</v>
      </c>
      <c r="B137" s="7" t="s">
        <v>147</v>
      </c>
      <c r="C137" s="7">
        <v>1956</v>
      </c>
      <c r="D137" s="7">
        <v>1</v>
      </c>
      <c r="E137" s="7">
        <v>0</v>
      </c>
      <c r="F137" s="7">
        <v>4</v>
      </c>
      <c r="G137" s="7">
        <v>4</v>
      </c>
      <c r="H137" s="7">
        <f>SUM('на 01.01.2023'!H137)</f>
        <v>11</v>
      </c>
      <c r="I137" s="80">
        <f t="shared" si="2"/>
        <v>121.6</v>
      </c>
      <c r="J137" s="8">
        <f>SUM('на 01.01.2023'!J137)</f>
        <v>121.6</v>
      </c>
      <c r="K137" s="22">
        <v>0</v>
      </c>
      <c r="L137" s="35" t="s">
        <v>178</v>
      </c>
      <c r="M137" s="127"/>
      <c r="N137" s="47"/>
    </row>
    <row r="138" spans="1:14" ht="17.25" customHeight="1">
      <c r="A138" s="7">
        <v>131</v>
      </c>
      <c r="B138" s="7" t="s">
        <v>6</v>
      </c>
      <c r="C138" s="7">
        <f>SUM('на 01.01.2023'!C138)</f>
        <v>1968</v>
      </c>
      <c r="D138" s="7">
        <v>5</v>
      </c>
      <c r="E138" s="7"/>
      <c r="F138" s="7">
        <v>70</v>
      </c>
      <c r="G138" s="7"/>
      <c r="H138" s="7">
        <f>SUM('на 01.01.2023'!H138)</f>
        <v>86</v>
      </c>
      <c r="I138" s="80">
        <f t="shared" si="2"/>
        <v>2629.1</v>
      </c>
      <c r="J138" s="8">
        <f>SUM('на 01.01.2023'!J138)</f>
        <v>2629.1</v>
      </c>
      <c r="K138" s="22">
        <v>0</v>
      </c>
      <c r="L138" s="5" t="s">
        <v>170</v>
      </c>
      <c r="M138" s="127"/>
      <c r="N138" s="47"/>
    </row>
    <row r="139" spans="1:14" ht="17.25" customHeight="1">
      <c r="A139" s="7">
        <v>132</v>
      </c>
      <c r="B139" s="7" t="s">
        <v>7</v>
      </c>
      <c r="C139" s="7">
        <f>SUM('на 01.01.2023'!C139)</f>
        <v>1972</v>
      </c>
      <c r="D139" s="7">
        <v>5</v>
      </c>
      <c r="E139" s="7"/>
      <c r="F139" s="7">
        <v>70</v>
      </c>
      <c r="G139" s="7"/>
      <c r="H139" s="7">
        <f>SUM('на 01.01.2023'!H139)</f>
        <v>100</v>
      </c>
      <c r="I139" s="80">
        <f t="shared" si="2"/>
        <v>2642</v>
      </c>
      <c r="J139" s="8">
        <f>SUM('на 01.01.2023'!J139)</f>
        <v>2642</v>
      </c>
      <c r="K139" s="22">
        <v>0</v>
      </c>
      <c r="L139" s="5" t="s">
        <v>170</v>
      </c>
      <c r="M139" s="127"/>
      <c r="N139" s="47"/>
    </row>
    <row r="140" spans="1:14" ht="17.25" customHeight="1">
      <c r="A140" s="7">
        <v>133</v>
      </c>
      <c r="B140" s="7" t="s">
        <v>29</v>
      </c>
      <c r="C140" s="7">
        <f>SUM('на 01.01.2023'!C140)</f>
        <v>1975</v>
      </c>
      <c r="D140" s="7">
        <v>5</v>
      </c>
      <c r="E140" s="7"/>
      <c r="F140" s="7">
        <v>127</v>
      </c>
      <c r="G140" s="7"/>
      <c r="H140" s="7">
        <f>SUM('на 01.01.2023'!H140)</f>
        <v>212</v>
      </c>
      <c r="I140" s="80">
        <f t="shared" si="2"/>
        <v>2589</v>
      </c>
      <c r="J140" s="8">
        <f>SUM('на 01.01.2023'!J140)</f>
        <v>2472.6</v>
      </c>
      <c r="K140" s="22">
        <f>SUM('на 01.01.2023'!K140)</f>
        <v>116.4</v>
      </c>
      <c r="L140" s="5" t="s">
        <v>170</v>
      </c>
      <c r="M140" s="107" t="s">
        <v>232</v>
      </c>
      <c r="N140" s="47"/>
    </row>
    <row r="141" spans="1:14" ht="17.25" customHeight="1">
      <c r="A141" s="7">
        <v>134</v>
      </c>
      <c r="B141" s="7" t="s">
        <v>28</v>
      </c>
      <c r="C141" s="7">
        <f>SUM('на 01.01.2023'!C141)</f>
        <v>1997</v>
      </c>
      <c r="D141" s="7">
        <v>5</v>
      </c>
      <c r="E141" s="7"/>
      <c r="F141" s="7">
        <v>90</v>
      </c>
      <c r="G141" s="7"/>
      <c r="H141" s="7">
        <f>SUM('на 01.01.2023'!H141)</f>
        <v>145</v>
      </c>
      <c r="I141" s="80">
        <f t="shared" si="2"/>
        <v>4189.2</v>
      </c>
      <c r="J141" s="8">
        <f>SUM('на 01.01.2023'!J141)</f>
        <v>4189.2</v>
      </c>
      <c r="K141" s="22">
        <v>0</v>
      </c>
      <c r="L141" s="35" t="s">
        <v>176</v>
      </c>
      <c r="M141" s="147"/>
      <c r="N141" s="47"/>
    </row>
    <row r="142" spans="1:14" s="15" customFormat="1" ht="17.25" customHeight="1">
      <c r="A142" s="3">
        <f>SUM(A141)</f>
        <v>134</v>
      </c>
      <c r="B142" s="26" t="s">
        <v>3</v>
      </c>
      <c r="C142" s="14"/>
      <c r="D142" s="14"/>
      <c r="E142" s="14"/>
      <c r="F142" s="14">
        <f>SUM(F8:F141)</f>
        <v>2728</v>
      </c>
      <c r="G142" s="14">
        <f>SUM(G8:G141)</f>
        <v>3678</v>
      </c>
      <c r="H142" s="14">
        <f>SUM(H8:H141)</f>
        <v>4768</v>
      </c>
      <c r="I142" s="18">
        <f>SUM(I8:I141)</f>
        <v>124699.40000000001</v>
      </c>
      <c r="J142" s="18">
        <f>SUM(J8:J141)</f>
        <v>117509.03000000006</v>
      </c>
      <c r="K142" s="18">
        <f>SUM(K8:K141)</f>
        <v>7190.370000000001</v>
      </c>
      <c r="L142" s="5" t="s">
        <v>170</v>
      </c>
      <c r="M142" s="4"/>
      <c r="N142" s="47"/>
    </row>
    <row r="143" spans="1:22" s="15" customFormat="1" ht="42" customHeight="1">
      <c r="A143" s="123" t="s">
        <v>46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5" t="s">
        <v>170</v>
      </c>
      <c r="M143" s="16"/>
      <c r="N143" s="47"/>
      <c r="T143" s="65"/>
      <c r="V143" s="65"/>
    </row>
    <row r="144" spans="1:17" s="21" customFormat="1" ht="12" customHeight="1">
      <c r="A144" s="4"/>
      <c r="B144" s="4" t="s">
        <v>32</v>
      </c>
      <c r="C144" s="3"/>
      <c r="D144" s="3"/>
      <c r="E144" s="3"/>
      <c r="F144" s="3"/>
      <c r="G144" s="3"/>
      <c r="H144" s="3"/>
      <c r="I144" s="19"/>
      <c r="J144" s="3"/>
      <c r="K144" s="20"/>
      <c r="L144" s="37" t="s">
        <v>172</v>
      </c>
      <c r="M144" s="5"/>
      <c r="N144" s="1"/>
      <c r="O144" s="1"/>
      <c r="P144" s="1"/>
      <c r="Q144" s="1"/>
    </row>
    <row r="145" spans="1:17" s="21" customFormat="1" ht="12" customHeight="1">
      <c r="A145" s="9">
        <v>1</v>
      </c>
      <c r="B145" s="9" t="s">
        <v>33</v>
      </c>
      <c r="C145" s="3"/>
      <c r="D145" s="7">
        <v>2</v>
      </c>
      <c r="E145" s="3"/>
      <c r="F145" s="9">
        <v>12</v>
      </c>
      <c r="G145" s="3"/>
      <c r="H145" s="7">
        <f>SUM('на 01.01.2023'!H146)</f>
        <v>22</v>
      </c>
      <c r="I145" s="81">
        <f aca="true" t="shared" si="3" ref="I145:I153">SUM(J145:K145)</f>
        <v>458.6</v>
      </c>
      <c r="J145" s="8">
        <f>SUM('на 01.01.2023'!J146)</f>
        <v>458.6</v>
      </c>
      <c r="K145" s="50"/>
      <c r="L145" s="35" t="s">
        <v>177</v>
      </c>
      <c r="M145" s="115" t="s">
        <v>201</v>
      </c>
      <c r="N145" s="1"/>
      <c r="O145" s="1"/>
      <c r="P145" s="1"/>
      <c r="Q145" s="1"/>
    </row>
    <row r="146" spans="1:17" s="21" customFormat="1" ht="12" customHeight="1">
      <c r="A146" s="9">
        <v>2</v>
      </c>
      <c r="B146" s="9" t="s">
        <v>9</v>
      </c>
      <c r="C146" s="3"/>
      <c r="D146" s="7">
        <v>2</v>
      </c>
      <c r="E146" s="3"/>
      <c r="F146" s="9">
        <v>12</v>
      </c>
      <c r="G146" s="3"/>
      <c r="H146" s="7">
        <f>SUM('на 01.01.2023'!H147)</f>
        <v>18</v>
      </c>
      <c r="I146" s="81">
        <f t="shared" si="3"/>
        <v>501.7</v>
      </c>
      <c r="J146" s="8">
        <f>SUM('на 01.01.2023'!J147)</f>
        <v>501.7</v>
      </c>
      <c r="K146" s="50"/>
      <c r="L146" s="5" t="s">
        <v>170</v>
      </c>
      <c r="M146" s="116"/>
      <c r="N146" s="1"/>
      <c r="O146" s="1"/>
      <c r="P146" s="1"/>
      <c r="Q146" s="1"/>
    </row>
    <row r="147" spans="1:17" s="21" customFormat="1" ht="12" customHeight="1">
      <c r="A147" s="9">
        <v>3</v>
      </c>
      <c r="B147" s="9" t="s">
        <v>10</v>
      </c>
      <c r="C147" s="3"/>
      <c r="D147" s="7">
        <v>2</v>
      </c>
      <c r="E147" s="3"/>
      <c r="F147" s="9">
        <v>16</v>
      </c>
      <c r="G147" s="3"/>
      <c r="H147" s="7">
        <f>SUM('на 01.01.2023'!H148)</f>
        <v>17</v>
      </c>
      <c r="I147" s="81">
        <f t="shared" si="3"/>
        <v>747.2</v>
      </c>
      <c r="J147" s="8">
        <f>SUM('на 01.01.2023'!J148)</f>
        <v>747.2</v>
      </c>
      <c r="K147" s="50"/>
      <c r="L147" s="5" t="s">
        <v>170</v>
      </c>
      <c r="M147" s="116"/>
      <c r="N147" s="1"/>
      <c r="O147" s="1"/>
      <c r="P147" s="1"/>
      <c r="Q147" s="1"/>
    </row>
    <row r="148" spans="1:17" s="21" customFormat="1" ht="12" customHeight="1">
      <c r="A148" s="9">
        <v>4</v>
      </c>
      <c r="B148" s="9" t="s">
        <v>11</v>
      </c>
      <c r="C148" s="3"/>
      <c r="D148" s="7">
        <v>2</v>
      </c>
      <c r="E148" s="3"/>
      <c r="F148" s="9">
        <v>27</v>
      </c>
      <c r="G148" s="3"/>
      <c r="H148" s="7">
        <f>SUM('на 01.01.2023'!H149)</f>
        <v>48</v>
      </c>
      <c r="I148" s="81">
        <f t="shared" si="3"/>
        <v>1306</v>
      </c>
      <c r="J148" s="8">
        <f>SUM('на 01.01.2023'!J149)</f>
        <v>1306</v>
      </c>
      <c r="K148" s="50"/>
      <c r="L148" s="5" t="s">
        <v>170</v>
      </c>
      <c r="M148" s="116"/>
      <c r="N148" s="1"/>
      <c r="O148" s="1"/>
      <c r="P148" s="1"/>
      <c r="Q148" s="1"/>
    </row>
    <row r="149" spans="1:17" s="21" customFormat="1" ht="12" customHeight="1">
      <c r="A149" s="9">
        <v>5</v>
      </c>
      <c r="B149" s="9" t="s">
        <v>12</v>
      </c>
      <c r="C149" s="3"/>
      <c r="D149" s="7">
        <v>2</v>
      </c>
      <c r="E149" s="3"/>
      <c r="F149" s="9">
        <v>27</v>
      </c>
      <c r="G149" s="3"/>
      <c r="H149" s="7">
        <f>SUM('на 01.01.2023'!H150)</f>
        <v>42</v>
      </c>
      <c r="I149" s="81">
        <f t="shared" si="3"/>
        <v>1309.7</v>
      </c>
      <c r="J149" s="8">
        <f>SUM('на 01.01.2023'!J150)</f>
        <v>1309.7</v>
      </c>
      <c r="K149" s="50"/>
      <c r="L149" s="5" t="s">
        <v>170</v>
      </c>
      <c r="M149" s="116"/>
      <c r="N149" s="1"/>
      <c r="O149" s="1"/>
      <c r="P149" s="1"/>
      <c r="Q149" s="1"/>
    </row>
    <row r="150" spans="1:17" s="21" customFormat="1" ht="12" customHeight="1">
      <c r="A150" s="9">
        <v>6</v>
      </c>
      <c r="B150" s="9" t="s">
        <v>13</v>
      </c>
      <c r="C150" s="3"/>
      <c r="D150" s="7">
        <v>2</v>
      </c>
      <c r="E150" s="3"/>
      <c r="F150" s="9">
        <v>27</v>
      </c>
      <c r="G150" s="3"/>
      <c r="H150" s="7">
        <f>SUM('на 01.01.2023'!H151)</f>
        <v>44</v>
      </c>
      <c r="I150" s="81">
        <f t="shared" si="3"/>
        <v>1306.1</v>
      </c>
      <c r="J150" s="8">
        <f>SUM('на 01.01.2023'!J151)</f>
        <v>1306.1</v>
      </c>
      <c r="K150" s="50"/>
      <c r="L150" s="5" t="s">
        <v>170</v>
      </c>
      <c r="M150" s="116"/>
      <c r="N150" s="1"/>
      <c r="O150" s="1"/>
      <c r="P150" s="1"/>
      <c r="Q150" s="1"/>
    </row>
    <row r="151" spans="1:17" s="21" customFormat="1" ht="12" customHeight="1">
      <c r="A151" s="9">
        <v>7</v>
      </c>
      <c r="B151" s="9" t="s">
        <v>34</v>
      </c>
      <c r="C151" s="3"/>
      <c r="D151" s="7">
        <v>2</v>
      </c>
      <c r="E151" s="3"/>
      <c r="F151" s="9">
        <v>8</v>
      </c>
      <c r="G151" s="3"/>
      <c r="H151" s="7">
        <f>SUM('на 01.01.2023'!H152)</f>
        <v>11</v>
      </c>
      <c r="I151" s="81">
        <f t="shared" si="3"/>
        <v>315.9</v>
      </c>
      <c r="J151" s="8">
        <f>SUM('на 01.01.2023'!J152)</f>
        <v>315.9</v>
      </c>
      <c r="K151" s="50"/>
      <c r="L151" s="5" t="s">
        <v>170</v>
      </c>
      <c r="M151" s="116"/>
      <c r="N151" s="1"/>
      <c r="O151" s="1"/>
      <c r="P151" s="1"/>
      <c r="Q151" s="1"/>
    </row>
    <row r="152" spans="1:17" s="21" customFormat="1" ht="12" customHeight="1">
      <c r="A152" s="9">
        <v>8</v>
      </c>
      <c r="B152" s="9" t="s">
        <v>35</v>
      </c>
      <c r="C152" s="3"/>
      <c r="D152" s="7">
        <v>2</v>
      </c>
      <c r="E152" s="3"/>
      <c r="F152" s="9">
        <v>8</v>
      </c>
      <c r="G152" s="3"/>
      <c r="H152" s="7">
        <f>SUM('на 01.01.2023'!H153)</f>
        <v>18</v>
      </c>
      <c r="I152" s="81">
        <f t="shared" si="3"/>
        <v>392.7</v>
      </c>
      <c r="J152" s="8">
        <f>SUM('на 01.01.2023'!J153)</f>
        <v>392.7</v>
      </c>
      <c r="K152" s="50"/>
      <c r="L152" s="5" t="s">
        <v>170</v>
      </c>
      <c r="M152" s="116"/>
      <c r="N152" s="1"/>
      <c r="O152" s="1"/>
      <c r="P152" s="1"/>
      <c r="Q152" s="1"/>
    </row>
    <row r="153" spans="1:17" s="21" customFormat="1" ht="12" customHeight="1">
      <c r="A153" s="9">
        <v>9</v>
      </c>
      <c r="B153" s="9" t="s">
        <v>36</v>
      </c>
      <c r="C153" s="3"/>
      <c r="D153" s="7">
        <v>2</v>
      </c>
      <c r="E153" s="3"/>
      <c r="F153" s="9">
        <v>16</v>
      </c>
      <c r="G153" s="3"/>
      <c r="H153" s="7">
        <f>SUM('на 01.01.2023'!H154)</f>
        <v>20</v>
      </c>
      <c r="I153" s="81">
        <f t="shared" si="3"/>
        <v>752.4</v>
      </c>
      <c r="J153" s="8">
        <f>SUM('на 01.01.2023'!J154)</f>
        <v>752.4</v>
      </c>
      <c r="K153" s="50"/>
      <c r="L153" s="5" t="s">
        <v>170</v>
      </c>
      <c r="M153" s="116"/>
      <c r="N153" s="1"/>
      <c r="O153" s="1"/>
      <c r="P153" s="1"/>
      <c r="Q153" s="1"/>
    </row>
    <row r="154" spans="1:17" s="21" customFormat="1" ht="12" customHeight="1">
      <c r="A154" s="4">
        <f>SUM(A153)</f>
        <v>9</v>
      </c>
      <c r="B154" s="3" t="s">
        <v>148</v>
      </c>
      <c r="C154" s="3"/>
      <c r="D154" s="3"/>
      <c r="E154" s="3"/>
      <c r="F154" s="3">
        <f>SUM(F145:F153)</f>
        <v>153</v>
      </c>
      <c r="G154" s="3"/>
      <c r="H154" s="3">
        <f>SUM(H145:H153)</f>
        <v>240</v>
      </c>
      <c r="I154" s="41">
        <f>SUM(I145:I153)</f>
        <v>7090.299999999998</v>
      </c>
      <c r="J154" s="41">
        <f>SUM(J145:J153)</f>
        <v>7090.299999999998</v>
      </c>
      <c r="K154" s="20">
        <f>SUM(K145:K153)</f>
        <v>0</v>
      </c>
      <c r="L154" s="5" t="s">
        <v>170</v>
      </c>
      <c r="M154" s="116"/>
      <c r="N154" s="1"/>
      <c r="O154" s="1"/>
      <c r="P154" s="1"/>
      <c r="Q154" s="1"/>
    </row>
    <row r="155" spans="1:17" s="21" customFormat="1" ht="12" customHeight="1">
      <c r="A155" s="4"/>
      <c r="B155" s="4" t="s">
        <v>37</v>
      </c>
      <c r="C155" s="3"/>
      <c r="D155" s="3"/>
      <c r="E155" s="3"/>
      <c r="F155" s="3"/>
      <c r="G155" s="3"/>
      <c r="H155" s="7"/>
      <c r="I155" s="19"/>
      <c r="J155" s="3"/>
      <c r="K155" s="20"/>
      <c r="L155" s="5"/>
      <c r="M155" s="117"/>
      <c r="N155" s="1"/>
      <c r="O155" s="1"/>
      <c r="P155" s="1"/>
      <c r="Q155" s="1"/>
    </row>
    <row r="156" spans="1:17" s="21" customFormat="1" ht="12" customHeight="1">
      <c r="A156" s="9">
        <v>1</v>
      </c>
      <c r="B156" s="9" t="s">
        <v>14</v>
      </c>
      <c r="C156" s="3"/>
      <c r="D156" s="7">
        <v>2</v>
      </c>
      <c r="E156" s="7"/>
      <c r="F156" s="9">
        <v>7</v>
      </c>
      <c r="G156" s="7"/>
      <c r="H156" s="7">
        <f>SUM('на 01.01.2023'!H158)</f>
        <v>13</v>
      </c>
      <c r="I156" s="81">
        <f>SUM(J156:K156)</f>
        <v>224.3</v>
      </c>
      <c r="J156" s="8">
        <f>SUM('на 01.01.2023'!J158)</f>
        <v>224.3</v>
      </c>
      <c r="K156" s="50"/>
      <c r="L156" s="5"/>
      <c r="M156" s="115" t="s">
        <v>198</v>
      </c>
      <c r="N156" s="1"/>
      <c r="O156" s="1"/>
      <c r="P156" s="1"/>
      <c r="Q156" s="1"/>
    </row>
    <row r="157" spans="1:17" s="21" customFormat="1" ht="14.25" customHeight="1">
      <c r="A157" s="9">
        <v>2</v>
      </c>
      <c r="B157" s="9" t="s">
        <v>15</v>
      </c>
      <c r="C157" s="3"/>
      <c r="D157" s="7">
        <v>2</v>
      </c>
      <c r="E157" s="7"/>
      <c r="F157" s="9">
        <v>16</v>
      </c>
      <c r="G157" s="7"/>
      <c r="H157" s="7">
        <f>SUM('на 01.01.2023'!H159)</f>
        <v>44</v>
      </c>
      <c r="I157" s="81">
        <f>SUM(J157:K157)</f>
        <v>746.2</v>
      </c>
      <c r="J157" s="8">
        <f>SUM('на 01.01.2023'!J159)</f>
        <v>746.2</v>
      </c>
      <c r="K157" s="50"/>
      <c r="L157" s="5" t="s">
        <v>170</v>
      </c>
      <c r="M157" s="116"/>
      <c r="N157" s="1"/>
      <c r="O157" s="1"/>
      <c r="P157" s="1"/>
      <c r="Q157" s="1"/>
    </row>
    <row r="158" spans="1:17" s="21" customFormat="1" ht="14.25" customHeight="1">
      <c r="A158" s="4">
        <f>SUM(A157)</f>
        <v>2</v>
      </c>
      <c r="B158" s="4" t="s">
        <v>38</v>
      </c>
      <c r="C158" s="3"/>
      <c r="D158" s="3"/>
      <c r="E158" s="3"/>
      <c r="F158" s="3">
        <f>SUM(F156:F157)</f>
        <v>23</v>
      </c>
      <c r="G158" s="3"/>
      <c r="H158" s="3">
        <f>SUM(H156:H157)</f>
        <v>57</v>
      </c>
      <c r="I158" s="41">
        <f>SUM(I156:I157)</f>
        <v>970.5</v>
      </c>
      <c r="J158" s="41">
        <f>SUM(J156:J157)</f>
        <v>970.5</v>
      </c>
      <c r="K158" s="20">
        <v>0</v>
      </c>
      <c r="L158" s="5" t="s">
        <v>170</v>
      </c>
      <c r="M158" s="116"/>
      <c r="N158" s="1"/>
      <c r="O158" s="1"/>
      <c r="P158" s="1"/>
      <c r="Q158" s="1"/>
    </row>
    <row r="159" spans="1:17" s="21" customFormat="1" ht="14.25" customHeight="1">
      <c r="A159" s="4"/>
      <c r="B159" s="4" t="s">
        <v>39</v>
      </c>
      <c r="C159" s="3"/>
      <c r="D159" s="3"/>
      <c r="E159" s="3"/>
      <c r="F159" s="3"/>
      <c r="G159" s="3"/>
      <c r="H159" s="7"/>
      <c r="I159" s="19"/>
      <c r="J159" s="3"/>
      <c r="K159" s="20"/>
      <c r="L159" s="5" t="s">
        <v>170</v>
      </c>
      <c r="M159" s="116"/>
      <c r="N159" s="1"/>
      <c r="O159" s="1"/>
      <c r="P159" s="1"/>
      <c r="Q159" s="1"/>
    </row>
    <row r="160" spans="1:17" s="21" customFormat="1" ht="12.75" customHeight="1">
      <c r="A160" s="9">
        <v>1</v>
      </c>
      <c r="B160" s="9" t="s">
        <v>16</v>
      </c>
      <c r="C160" s="3"/>
      <c r="D160" s="7">
        <v>2</v>
      </c>
      <c r="E160" s="3"/>
      <c r="F160" s="9">
        <v>12</v>
      </c>
      <c r="G160" s="3"/>
      <c r="H160" s="7">
        <f>SUM('на 01.01.2023'!H163)</f>
        <v>28</v>
      </c>
      <c r="I160" s="81">
        <f aca="true" t="shared" si="4" ref="I160:I165">SUM(J160:K160)</f>
        <v>551.4</v>
      </c>
      <c r="J160" s="8">
        <f>SUM('на 01.01.2023'!J163)</f>
        <v>551.4</v>
      </c>
      <c r="K160" s="50"/>
      <c r="L160" s="5" t="s">
        <v>170</v>
      </c>
      <c r="M160" s="116"/>
      <c r="N160" s="1"/>
      <c r="O160" s="1"/>
      <c r="P160" s="1"/>
      <c r="Q160" s="1"/>
    </row>
    <row r="161" spans="1:17" s="21" customFormat="1" ht="12.75" customHeight="1">
      <c r="A161" s="9">
        <v>2</v>
      </c>
      <c r="B161" s="9" t="s">
        <v>17</v>
      </c>
      <c r="C161" s="3"/>
      <c r="D161" s="7">
        <v>2</v>
      </c>
      <c r="E161" s="3"/>
      <c r="F161" s="9">
        <v>12</v>
      </c>
      <c r="G161" s="3"/>
      <c r="H161" s="7">
        <f>SUM('на 01.01.2023'!H164)</f>
        <v>30</v>
      </c>
      <c r="I161" s="81">
        <f t="shared" si="4"/>
        <v>567.3</v>
      </c>
      <c r="J161" s="8">
        <f>SUM('на 01.01.2023'!J164)</f>
        <v>567.3</v>
      </c>
      <c r="K161" s="50"/>
      <c r="L161" s="5" t="s">
        <v>170</v>
      </c>
      <c r="M161" s="116"/>
      <c r="N161" s="1"/>
      <c r="O161" s="1"/>
      <c r="P161" s="1"/>
      <c r="Q161" s="1"/>
    </row>
    <row r="162" spans="1:17" s="21" customFormat="1" ht="12.75" customHeight="1">
      <c r="A162" s="9">
        <v>3</v>
      </c>
      <c r="B162" s="9" t="s">
        <v>18</v>
      </c>
      <c r="C162" s="3"/>
      <c r="D162" s="7">
        <v>2</v>
      </c>
      <c r="E162" s="3"/>
      <c r="F162" s="9">
        <v>12</v>
      </c>
      <c r="G162" s="3"/>
      <c r="H162" s="7">
        <f>SUM('на 01.01.2023'!H165)</f>
        <v>31</v>
      </c>
      <c r="I162" s="81">
        <f t="shared" si="4"/>
        <v>567.9</v>
      </c>
      <c r="J162" s="8">
        <f>SUM('на 01.01.2023'!J165)</f>
        <v>567.9</v>
      </c>
      <c r="K162" s="50"/>
      <c r="L162" s="5" t="s">
        <v>170</v>
      </c>
      <c r="M162" s="116"/>
      <c r="N162" s="1"/>
      <c r="O162" s="1"/>
      <c r="P162" s="1"/>
      <c r="Q162" s="1"/>
    </row>
    <row r="163" spans="1:17" s="21" customFormat="1" ht="12.75" customHeight="1">
      <c r="A163" s="9">
        <v>4</v>
      </c>
      <c r="B163" s="9" t="s">
        <v>19</v>
      </c>
      <c r="C163" s="3"/>
      <c r="D163" s="7">
        <v>2</v>
      </c>
      <c r="E163" s="3"/>
      <c r="F163" s="9">
        <v>12</v>
      </c>
      <c r="G163" s="3"/>
      <c r="H163" s="7">
        <f>SUM('на 01.01.2023'!H166)</f>
        <v>34</v>
      </c>
      <c r="I163" s="81">
        <f t="shared" si="4"/>
        <v>572.5</v>
      </c>
      <c r="J163" s="8">
        <f>SUM('на 01.01.2023'!J166)</f>
        <v>572.5</v>
      </c>
      <c r="K163" s="50"/>
      <c r="L163" s="5" t="s">
        <v>170</v>
      </c>
      <c r="M163" s="116"/>
      <c r="N163" s="1"/>
      <c r="O163" s="1"/>
      <c r="P163" s="1"/>
      <c r="Q163" s="1"/>
    </row>
    <row r="164" spans="1:17" s="21" customFormat="1" ht="12.75" customHeight="1">
      <c r="A164" s="9">
        <v>5</v>
      </c>
      <c r="B164" s="9" t="s">
        <v>20</v>
      </c>
      <c r="C164" s="3"/>
      <c r="D164" s="7">
        <v>2</v>
      </c>
      <c r="E164" s="3"/>
      <c r="F164" s="9">
        <v>12</v>
      </c>
      <c r="G164" s="3"/>
      <c r="H164" s="7">
        <f>SUM('на 01.01.2023'!H167)</f>
        <v>35</v>
      </c>
      <c r="I164" s="81">
        <f t="shared" si="4"/>
        <v>594.6</v>
      </c>
      <c r="J164" s="8">
        <f>SUM('на 01.01.2023'!J167)</f>
        <v>594.6</v>
      </c>
      <c r="K164" s="50"/>
      <c r="L164" s="5" t="s">
        <v>170</v>
      </c>
      <c r="M164" s="116"/>
      <c r="N164" s="1"/>
      <c r="O164" s="1"/>
      <c r="P164" s="1"/>
      <c r="Q164" s="1"/>
    </row>
    <row r="165" spans="1:17" s="21" customFormat="1" ht="12.75" customHeight="1">
      <c r="A165" s="9">
        <v>6</v>
      </c>
      <c r="B165" s="9" t="s">
        <v>21</v>
      </c>
      <c r="C165" s="3"/>
      <c r="D165" s="7">
        <v>2</v>
      </c>
      <c r="E165" s="3"/>
      <c r="F165" s="9">
        <v>18</v>
      </c>
      <c r="G165" s="3"/>
      <c r="H165" s="7">
        <f>SUM('на 01.01.2023'!H168)</f>
        <v>39</v>
      </c>
      <c r="I165" s="81">
        <f t="shared" si="4"/>
        <v>872.5</v>
      </c>
      <c r="J165" s="8">
        <f>SUM('на 01.01.2023'!J168)</f>
        <v>872.5</v>
      </c>
      <c r="K165" s="50"/>
      <c r="L165" s="5" t="s">
        <v>170</v>
      </c>
      <c r="M165" s="116"/>
      <c r="N165" s="1"/>
      <c r="O165" s="1"/>
      <c r="P165" s="1"/>
      <c r="Q165" s="1"/>
    </row>
    <row r="166" spans="1:17" s="21" customFormat="1" ht="12.75" customHeight="1">
      <c r="A166" s="4">
        <f>SUM(A165)</f>
        <v>6</v>
      </c>
      <c r="B166" s="4" t="s">
        <v>40</v>
      </c>
      <c r="C166" s="3"/>
      <c r="D166" s="3"/>
      <c r="E166" s="3"/>
      <c r="F166" s="4">
        <v>78</v>
      </c>
      <c r="G166" s="3"/>
      <c r="H166" s="19">
        <f>SUM(H160:H165)</f>
        <v>197</v>
      </c>
      <c r="I166" s="41">
        <f>SUM(I160:I165)</f>
        <v>3726.2</v>
      </c>
      <c r="J166" s="4">
        <f>SUM(J160:J165)</f>
        <v>3726.2</v>
      </c>
      <c r="K166" s="51">
        <v>0</v>
      </c>
      <c r="L166" s="5" t="s">
        <v>170</v>
      </c>
      <c r="M166" s="116"/>
      <c r="N166" s="1"/>
      <c r="O166" s="1"/>
      <c r="P166" s="1"/>
      <c r="Q166" s="1"/>
    </row>
    <row r="167" spans="1:17" s="21" customFormat="1" ht="12.75">
      <c r="A167" s="4"/>
      <c r="B167" s="4" t="s">
        <v>25</v>
      </c>
      <c r="C167" s="3"/>
      <c r="D167" s="3"/>
      <c r="E167" s="3"/>
      <c r="F167" s="3"/>
      <c r="G167" s="3"/>
      <c r="H167" s="7"/>
      <c r="I167" s="19"/>
      <c r="J167" s="3"/>
      <c r="K167" s="20"/>
      <c r="L167" s="4"/>
      <c r="M167" s="116"/>
      <c r="N167" s="1"/>
      <c r="O167" s="1"/>
      <c r="P167" s="1"/>
      <c r="Q167" s="1"/>
    </row>
    <row r="168" spans="1:17" s="21" customFormat="1" ht="14.25" customHeight="1">
      <c r="A168" s="9">
        <v>1</v>
      </c>
      <c r="B168" s="9" t="s">
        <v>22</v>
      </c>
      <c r="C168" s="3"/>
      <c r="D168" s="7">
        <v>2</v>
      </c>
      <c r="E168" s="3"/>
      <c r="F168" s="9">
        <v>12</v>
      </c>
      <c r="G168" s="3"/>
      <c r="H168" s="7">
        <f>SUM('на 01.01.2023'!H172)</f>
        <v>25</v>
      </c>
      <c r="I168" s="81">
        <f>SUM(J168:K168)</f>
        <v>515</v>
      </c>
      <c r="J168" s="8">
        <f>SUM('на 01.01.2023'!J172)</f>
        <v>515</v>
      </c>
      <c r="K168" s="50"/>
      <c r="L168" s="4"/>
      <c r="M168" s="116"/>
      <c r="N168" s="1"/>
      <c r="O168" s="1"/>
      <c r="P168" s="1"/>
      <c r="Q168" s="1"/>
    </row>
    <row r="169" spans="1:17" s="21" customFormat="1" ht="12" customHeight="1">
      <c r="A169" s="9">
        <v>2</v>
      </c>
      <c r="B169" s="9" t="s">
        <v>23</v>
      </c>
      <c r="C169" s="3"/>
      <c r="D169" s="7">
        <v>2</v>
      </c>
      <c r="E169" s="3"/>
      <c r="F169" s="9">
        <v>12</v>
      </c>
      <c r="G169" s="3"/>
      <c r="H169" s="7">
        <f>SUM('на 01.01.2023'!H173)</f>
        <v>27</v>
      </c>
      <c r="I169" s="81">
        <f>SUM(J169:K169)</f>
        <v>511.1</v>
      </c>
      <c r="J169" s="8">
        <f>SUM('на 01.01.2023'!J173)</f>
        <v>511.1</v>
      </c>
      <c r="K169" s="50"/>
      <c r="L169" s="5" t="s">
        <v>170</v>
      </c>
      <c r="M169" s="116"/>
      <c r="N169" s="1"/>
      <c r="O169" s="1"/>
      <c r="P169" s="1"/>
      <c r="Q169" s="1"/>
    </row>
    <row r="170" spans="1:17" s="21" customFormat="1" ht="12" customHeight="1">
      <c r="A170" s="9">
        <v>3</v>
      </c>
      <c r="B170" s="9" t="s">
        <v>24</v>
      </c>
      <c r="C170" s="3"/>
      <c r="D170" s="7">
        <v>2</v>
      </c>
      <c r="E170" s="3"/>
      <c r="F170" s="9">
        <v>12</v>
      </c>
      <c r="G170" s="3"/>
      <c r="H170" s="7">
        <f>SUM('на 01.01.2023'!H174)</f>
        <v>19</v>
      </c>
      <c r="I170" s="79">
        <f>SUM(J170:K170)</f>
        <v>505.2</v>
      </c>
      <c r="J170" s="8">
        <f>SUM('на 01.01.2023'!J174)</f>
        <v>475.3</v>
      </c>
      <c r="K170" s="50">
        <v>29.9</v>
      </c>
      <c r="L170" s="5" t="s">
        <v>170</v>
      </c>
      <c r="M170" s="116"/>
      <c r="N170" s="1"/>
      <c r="O170" s="1"/>
      <c r="P170" s="1"/>
      <c r="Q170" s="1"/>
    </row>
    <row r="171" spans="1:17" s="21" customFormat="1" ht="12" customHeight="1">
      <c r="A171" s="4">
        <f>SUM(A170)</f>
        <v>3</v>
      </c>
      <c r="B171" s="4" t="s">
        <v>41</v>
      </c>
      <c r="C171" s="3"/>
      <c r="D171" s="3"/>
      <c r="E171" s="3"/>
      <c r="F171" s="4">
        <f>SUM(F168:F170)</f>
        <v>36</v>
      </c>
      <c r="G171" s="3"/>
      <c r="H171" s="19">
        <f>SUM(H168:H170)</f>
        <v>71</v>
      </c>
      <c r="I171" s="41">
        <f>SUM(I168:I170)</f>
        <v>1531.3</v>
      </c>
      <c r="J171" s="41">
        <f>SUM(J168:J170)</f>
        <v>1501.3999999999999</v>
      </c>
      <c r="K171" s="20">
        <f>SUM(K168:K170)</f>
        <v>29.9</v>
      </c>
      <c r="L171" s="5" t="s">
        <v>170</v>
      </c>
      <c r="M171" s="116"/>
      <c r="N171" s="1"/>
      <c r="O171" s="1"/>
      <c r="P171" s="1"/>
      <c r="Q171" s="1"/>
    </row>
    <row r="172" spans="1:17" s="21" customFormat="1" ht="14.25" customHeight="1">
      <c r="A172" s="9">
        <v>1</v>
      </c>
      <c r="B172" s="35" t="s">
        <v>0</v>
      </c>
      <c r="C172" s="3"/>
      <c r="D172" s="3">
        <v>3</v>
      </c>
      <c r="E172" s="3"/>
      <c r="F172" s="7">
        <v>36</v>
      </c>
      <c r="G172" s="3"/>
      <c r="H172" s="7">
        <f>SUM('на 01.01.2023'!H177)</f>
        <v>88</v>
      </c>
      <c r="I172" s="81">
        <f>SUM(J172:K172)</f>
        <v>2061.8</v>
      </c>
      <c r="J172" s="22">
        <f>SUM('на 01.01.2023'!J177)</f>
        <v>2061.8</v>
      </c>
      <c r="K172" s="52"/>
      <c r="L172" s="5" t="s">
        <v>170</v>
      </c>
      <c r="M172" s="37" t="s">
        <v>233</v>
      </c>
      <c r="N172" s="1"/>
      <c r="O172" s="1"/>
      <c r="P172" s="1"/>
      <c r="Q172" s="1"/>
    </row>
    <row r="173" spans="1:17" s="21" customFormat="1" ht="25.5" customHeight="1">
      <c r="A173" s="4">
        <f>SUM(A172)</f>
        <v>1</v>
      </c>
      <c r="B173" s="3" t="s">
        <v>149</v>
      </c>
      <c r="C173" s="3"/>
      <c r="D173" s="3"/>
      <c r="E173" s="3"/>
      <c r="F173" s="3">
        <f>SUM(F172)</f>
        <v>36</v>
      </c>
      <c r="G173" s="3"/>
      <c r="H173" s="3">
        <f>SUM(H172)</f>
        <v>88</v>
      </c>
      <c r="I173" s="20">
        <f>SUM(I172)</f>
        <v>2061.8</v>
      </c>
      <c r="J173" s="3">
        <f>SUM(J172)</f>
        <v>2061.8</v>
      </c>
      <c r="K173" s="20">
        <f>SUM(K172)</f>
        <v>0</v>
      </c>
      <c r="L173" s="35" t="s">
        <v>176</v>
      </c>
      <c r="M173" s="37"/>
      <c r="N173" s="1"/>
      <c r="O173" s="1"/>
      <c r="P173" s="1"/>
      <c r="Q173" s="1"/>
    </row>
    <row r="174" spans="1:17" s="15" customFormat="1" ht="15">
      <c r="A174" s="16">
        <f>SUM(A173,A171,A166,A158,A154)</f>
        <v>21</v>
      </c>
      <c r="B174" s="124" t="s">
        <v>1</v>
      </c>
      <c r="C174" s="110"/>
      <c r="D174" s="110"/>
      <c r="E174" s="110"/>
      <c r="F174" s="16">
        <f>SUM(F173,F171,F166,F158,F154)</f>
        <v>326</v>
      </c>
      <c r="G174" s="16"/>
      <c r="H174" s="16">
        <f>SUM(H173,H171,H166,H158,H154)</f>
        <v>653</v>
      </c>
      <c r="I174" s="48">
        <f>SUM(I173,I171,I166,I158,I154)</f>
        <v>15380.099999999999</v>
      </c>
      <c r="J174" s="48">
        <f>SUM(J173,J171,J166,J158,J154)</f>
        <v>15350.199999999997</v>
      </c>
      <c r="K174" s="48">
        <f>SUM(K173,K171,K166,K158,K154)</f>
        <v>29.9</v>
      </c>
      <c r="L174" s="5"/>
      <c r="M174" s="35"/>
      <c r="N174" s="1"/>
      <c r="O174" s="1"/>
      <c r="P174" s="1"/>
      <c r="Q174" s="1"/>
    </row>
    <row r="175" spans="1:17" s="15" customFormat="1" ht="29.25" customHeight="1">
      <c r="A175" s="16"/>
      <c r="B175" s="38"/>
      <c r="C175" s="16"/>
      <c r="D175" s="16"/>
      <c r="E175" s="16"/>
      <c r="F175" s="16"/>
      <c r="G175" s="16"/>
      <c r="H175" s="16"/>
      <c r="I175" s="16"/>
      <c r="J175" s="16"/>
      <c r="K175" s="48"/>
      <c r="L175" s="5"/>
      <c r="M175" s="5"/>
      <c r="N175" s="47"/>
      <c r="O175" s="47"/>
      <c r="P175" s="1"/>
      <c r="Q175" s="1"/>
    </row>
    <row r="176" spans="1:17" s="15" customFormat="1" ht="9" customHeight="1">
      <c r="A176" s="123" t="s">
        <v>2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5"/>
      <c r="M176" s="5"/>
      <c r="N176" s="1"/>
      <c r="O176" s="1"/>
      <c r="P176" s="1"/>
      <c r="Q176" s="1"/>
    </row>
    <row r="177" spans="1:17" s="21" customFormat="1" ht="12" customHeight="1">
      <c r="A177" s="4"/>
      <c r="B177" s="4" t="s">
        <v>42</v>
      </c>
      <c r="C177" s="4"/>
      <c r="D177" s="4"/>
      <c r="E177" s="4"/>
      <c r="F177" s="4"/>
      <c r="G177" s="4"/>
      <c r="H177" s="4"/>
      <c r="I177" s="4"/>
      <c r="J177" s="4"/>
      <c r="K177" s="51"/>
      <c r="L177" s="32"/>
      <c r="M177" s="5"/>
      <c r="N177" s="1"/>
      <c r="O177" s="1"/>
      <c r="P177" s="1"/>
      <c r="Q177" s="1"/>
    </row>
    <row r="178" spans="1:13" ht="12.75">
      <c r="A178" s="5">
        <v>1</v>
      </c>
      <c r="B178" s="5" t="s">
        <v>43</v>
      </c>
      <c r="C178" s="5"/>
      <c r="D178" s="5">
        <v>2</v>
      </c>
      <c r="E178" s="5"/>
      <c r="F178" s="5">
        <v>18</v>
      </c>
      <c r="G178" s="5"/>
      <c r="H178" s="9">
        <f>SUM('на 01.01.2023'!H182)</f>
        <v>17</v>
      </c>
      <c r="I178" s="81">
        <f>SUM(J178:K178)</f>
        <v>860.1</v>
      </c>
      <c r="J178" s="5">
        <f>SUM('на 01.01.2023'!J182)</f>
        <v>860.1</v>
      </c>
      <c r="K178" s="52"/>
      <c r="L178" s="4"/>
      <c r="M178" s="153" t="s">
        <v>199</v>
      </c>
    </row>
    <row r="179" spans="1:13" ht="13.5" customHeight="1">
      <c r="A179" s="5">
        <v>2</v>
      </c>
      <c r="B179" s="5" t="s">
        <v>44</v>
      </c>
      <c r="C179" s="5"/>
      <c r="D179" s="5">
        <v>2</v>
      </c>
      <c r="E179" s="5"/>
      <c r="F179" s="5">
        <v>18</v>
      </c>
      <c r="G179" s="5"/>
      <c r="H179" s="9">
        <f>SUM('на 01.01.2023'!H183)</f>
        <v>39</v>
      </c>
      <c r="I179" s="81">
        <f>SUM(J179:K179)</f>
        <v>979.5</v>
      </c>
      <c r="J179" s="5">
        <f>SUM('на 01.01.2023'!J183)</f>
        <v>979.5</v>
      </c>
      <c r="K179" s="52"/>
      <c r="L179" s="35" t="s">
        <v>176</v>
      </c>
      <c r="M179" s="154"/>
    </row>
    <row r="180" spans="1:17" s="15" customFormat="1" ht="13.5" customHeight="1">
      <c r="A180" s="16">
        <f>SUM(A179)</f>
        <v>2</v>
      </c>
      <c r="B180" s="140" t="s">
        <v>45</v>
      </c>
      <c r="C180" s="141"/>
      <c r="D180" s="142"/>
      <c r="E180" s="16"/>
      <c r="F180" s="16">
        <v>36</v>
      </c>
      <c r="G180" s="16"/>
      <c r="H180" s="16">
        <f>SUM(H178:H179)</f>
        <v>56</v>
      </c>
      <c r="I180" s="82">
        <f>SUM(I178:I179)</f>
        <v>1839.6</v>
      </c>
      <c r="J180" s="16">
        <f>SUM(J178:J179)</f>
        <v>1839.6</v>
      </c>
      <c r="K180" s="48">
        <v>0</v>
      </c>
      <c r="L180" s="5" t="s">
        <v>170</v>
      </c>
      <c r="M180" s="35"/>
      <c r="N180" s="1"/>
      <c r="O180" s="1"/>
      <c r="P180" s="1"/>
      <c r="Q180" s="1"/>
    </row>
    <row r="181" spans="1:17" s="15" customFormat="1" ht="27" customHeight="1">
      <c r="A181" s="16"/>
      <c r="B181" s="28"/>
      <c r="C181" s="16"/>
      <c r="D181" s="16"/>
      <c r="E181" s="16"/>
      <c r="F181" s="16"/>
      <c r="G181" s="16"/>
      <c r="H181" s="16"/>
      <c r="I181" s="16"/>
      <c r="J181" s="16"/>
      <c r="K181" s="48"/>
      <c r="L181" s="16"/>
      <c r="M181" s="5"/>
      <c r="N181" s="47"/>
      <c r="O181" s="47"/>
      <c r="P181" s="1"/>
      <c r="Q181" s="1"/>
    </row>
    <row r="182" spans="1:17" s="24" customFormat="1" ht="9" customHeight="1">
      <c r="A182" s="143" t="s">
        <v>4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37"/>
      <c r="M182" s="5"/>
      <c r="N182" s="1"/>
      <c r="O182" s="1"/>
      <c r="P182" s="1"/>
      <c r="Q182" s="1"/>
    </row>
    <row r="183" spans="1:13" ht="12" customHeight="1">
      <c r="A183" s="5"/>
      <c r="B183" s="4" t="s">
        <v>167</v>
      </c>
      <c r="C183" s="5"/>
      <c r="D183" s="5"/>
      <c r="E183" s="5"/>
      <c r="F183" s="5"/>
      <c r="G183" s="5"/>
      <c r="H183" s="9"/>
      <c r="I183" s="5"/>
      <c r="J183" s="5"/>
      <c r="K183" s="52"/>
      <c r="L183" s="23"/>
      <c r="M183" s="5"/>
    </row>
    <row r="184" spans="1:13" ht="15" customHeight="1">
      <c r="A184" s="5">
        <v>1</v>
      </c>
      <c r="B184" s="5" t="s">
        <v>155</v>
      </c>
      <c r="C184" s="5">
        <v>1982</v>
      </c>
      <c r="D184" s="5">
        <v>3</v>
      </c>
      <c r="E184" s="5"/>
      <c r="F184" s="5">
        <v>18</v>
      </c>
      <c r="G184" s="5"/>
      <c r="H184" s="9">
        <f>SUM('на 01.01.2023'!H187)</f>
        <v>29</v>
      </c>
      <c r="I184" s="81">
        <f aca="true" t="shared" si="5" ref="I184:I195">SUM(J184:K184)</f>
        <v>834.7</v>
      </c>
      <c r="J184" s="5">
        <f>SUM('на 01.01.2023'!J187)</f>
        <v>834.7</v>
      </c>
      <c r="K184" s="52"/>
      <c r="L184" s="5" t="s">
        <v>170</v>
      </c>
      <c r="M184" s="108" t="s">
        <v>221</v>
      </c>
    </row>
    <row r="185" spans="1:13" ht="13.5" customHeight="1">
      <c r="A185" s="5">
        <v>2</v>
      </c>
      <c r="B185" s="5" t="s">
        <v>156</v>
      </c>
      <c r="C185" s="5">
        <v>1982</v>
      </c>
      <c r="D185" s="5">
        <v>3</v>
      </c>
      <c r="E185" s="5"/>
      <c r="F185" s="5">
        <v>18</v>
      </c>
      <c r="G185" s="5"/>
      <c r="H185" s="9">
        <f>SUM('на 01.01.2023'!H188)</f>
        <v>32</v>
      </c>
      <c r="I185" s="81">
        <f t="shared" si="5"/>
        <v>821.1</v>
      </c>
      <c r="J185" s="5">
        <f>SUM('на 01.01.2023'!J188)</f>
        <v>821.1</v>
      </c>
      <c r="K185" s="52"/>
      <c r="L185" s="5" t="s">
        <v>170</v>
      </c>
      <c r="M185" s="108"/>
    </row>
    <row r="186" spans="1:13" ht="13.5" customHeight="1">
      <c r="A186" s="5">
        <v>3</v>
      </c>
      <c r="B186" s="5" t="s">
        <v>157</v>
      </c>
      <c r="C186" s="5">
        <v>1989</v>
      </c>
      <c r="D186" s="5">
        <v>3</v>
      </c>
      <c r="E186" s="5"/>
      <c r="F186" s="5">
        <v>18</v>
      </c>
      <c r="G186" s="5"/>
      <c r="H186" s="9">
        <f>SUM('на 01.01.2023'!H189)</f>
        <v>38</v>
      </c>
      <c r="I186" s="81">
        <f t="shared" si="5"/>
        <v>847.1</v>
      </c>
      <c r="J186" s="5">
        <f>SUM('на 01.01.2023'!J189)</f>
        <v>847.1</v>
      </c>
      <c r="K186" s="52"/>
      <c r="L186" s="5" t="s">
        <v>170</v>
      </c>
      <c r="M186" s="108"/>
    </row>
    <row r="187" spans="1:13" ht="13.5" customHeight="1">
      <c r="A187" s="5">
        <v>4</v>
      </c>
      <c r="B187" s="5" t="s">
        <v>158</v>
      </c>
      <c r="C187" s="5">
        <v>1986</v>
      </c>
      <c r="D187" s="5">
        <v>3</v>
      </c>
      <c r="E187" s="5"/>
      <c r="F187" s="5">
        <v>36</v>
      </c>
      <c r="G187" s="5"/>
      <c r="H187" s="9">
        <f>SUM('на 01.01.2023'!H190)</f>
        <v>74</v>
      </c>
      <c r="I187" s="81">
        <f t="shared" si="5"/>
        <v>1858.8</v>
      </c>
      <c r="J187" s="5">
        <f>SUM('на 01.01.2023'!J190)</f>
        <v>1858.8</v>
      </c>
      <c r="K187" s="52"/>
      <c r="L187" s="5" t="s">
        <v>170</v>
      </c>
      <c r="M187" s="108"/>
    </row>
    <row r="188" spans="1:13" ht="13.5" customHeight="1">
      <c r="A188" s="5">
        <v>5</v>
      </c>
      <c r="B188" s="5" t="s">
        <v>159</v>
      </c>
      <c r="C188" s="5">
        <v>1984</v>
      </c>
      <c r="D188" s="5">
        <v>3</v>
      </c>
      <c r="E188" s="5"/>
      <c r="F188" s="5">
        <v>36</v>
      </c>
      <c r="G188" s="5"/>
      <c r="H188" s="9">
        <f>SUM('на 01.01.2023'!H191)</f>
        <v>78</v>
      </c>
      <c r="I188" s="81">
        <f t="shared" si="5"/>
        <v>1863.6</v>
      </c>
      <c r="J188" s="5">
        <f>SUM('на 01.01.2023'!J191)</f>
        <v>1863.6</v>
      </c>
      <c r="K188" s="52"/>
      <c r="L188" s="5" t="s">
        <v>170</v>
      </c>
      <c r="M188" s="108"/>
    </row>
    <row r="189" spans="1:13" ht="13.5" customHeight="1">
      <c r="A189" s="5">
        <v>6</v>
      </c>
      <c r="B189" s="5" t="s">
        <v>160</v>
      </c>
      <c r="C189" s="5">
        <v>1973</v>
      </c>
      <c r="D189" s="5">
        <v>2</v>
      </c>
      <c r="E189" s="5"/>
      <c r="F189" s="5">
        <v>12</v>
      </c>
      <c r="G189" s="5"/>
      <c r="H189" s="9">
        <f>SUM('на 01.01.2023'!H192)</f>
        <v>27</v>
      </c>
      <c r="I189" s="81">
        <f t="shared" si="5"/>
        <v>571.7</v>
      </c>
      <c r="J189" s="5">
        <f>SUM('на 01.01.2023'!J192)</f>
        <v>571.7</v>
      </c>
      <c r="K189" s="52"/>
      <c r="L189" s="5" t="s">
        <v>170</v>
      </c>
      <c r="M189" s="108"/>
    </row>
    <row r="190" spans="1:13" ht="13.5" customHeight="1">
      <c r="A190" s="5">
        <v>7</v>
      </c>
      <c r="B190" s="5" t="s">
        <v>161</v>
      </c>
      <c r="C190" s="5">
        <v>1976</v>
      </c>
      <c r="D190" s="5">
        <v>2</v>
      </c>
      <c r="E190" s="5"/>
      <c r="F190" s="5">
        <v>12</v>
      </c>
      <c r="G190" s="5"/>
      <c r="H190" s="9">
        <f>SUM('на 01.01.2023'!H193)</f>
        <v>18</v>
      </c>
      <c r="I190" s="81">
        <f t="shared" si="5"/>
        <v>561.8</v>
      </c>
      <c r="J190" s="5">
        <f>SUM('на 01.01.2023'!J193)</f>
        <v>561.8</v>
      </c>
      <c r="K190" s="52"/>
      <c r="L190" s="5" t="s">
        <v>170</v>
      </c>
      <c r="M190" s="108"/>
    </row>
    <row r="191" spans="1:13" ht="13.5" customHeight="1">
      <c r="A191" s="5">
        <v>8</v>
      </c>
      <c r="B191" s="5" t="s">
        <v>162</v>
      </c>
      <c r="C191" s="5">
        <v>1980</v>
      </c>
      <c r="D191" s="5">
        <v>3</v>
      </c>
      <c r="E191" s="5"/>
      <c r="F191" s="5">
        <v>24</v>
      </c>
      <c r="G191" s="5"/>
      <c r="H191" s="9">
        <f>SUM('на 01.01.2023'!H194)</f>
        <v>52</v>
      </c>
      <c r="I191" s="81">
        <f t="shared" si="5"/>
        <v>1171.5</v>
      </c>
      <c r="J191" s="5">
        <f>SUM('на 01.01.2023'!J194)</f>
        <v>1171.5</v>
      </c>
      <c r="K191" s="52"/>
      <c r="L191" s="5" t="s">
        <v>170</v>
      </c>
      <c r="M191" s="108"/>
    </row>
    <row r="192" spans="1:13" ht="13.5" customHeight="1">
      <c r="A192" s="5">
        <v>9</v>
      </c>
      <c r="B192" s="5" t="s">
        <v>163</v>
      </c>
      <c r="C192" s="5">
        <v>1979</v>
      </c>
      <c r="D192" s="5">
        <v>3</v>
      </c>
      <c r="E192" s="5"/>
      <c r="F192" s="5">
        <v>18</v>
      </c>
      <c r="G192" s="5"/>
      <c r="H192" s="9">
        <f>SUM('на 01.01.2023'!H195)</f>
        <v>43</v>
      </c>
      <c r="I192" s="81">
        <f t="shared" si="5"/>
        <v>841</v>
      </c>
      <c r="J192" s="5">
        <f>SUM('на 01.01.2023'!J195)</f>
        <v>841</v>
      </c>
      <c r="K192" s="52"/>
      <c r="L192" s="5" t="s">
        <v>170</v>
      </c>
      <c r="M192" s="108"/>
    </row>
    <row r="193" spans="1:13" ht="13.5" customHeight="1">
      <c r="A193" s="5">
        <v>10</v>
      </c>
      <c r="B193" s="5" t="s">
        <v>164</v>
      </c>
      <c r="C193" s="5">
        <v>1979</v>
      </c>
      <c r="D193" s="5">
        <v>3</v>
      </c>
      <c r="E193" s="5"/>
      <c r="F193" s="5">
        <v>18</v>
      </c>
      <c r="G193" s="5"/>
      <c r="H193" s="9">
        <f>SUM('на 01.01.2023'!H196)</f>
        <v>33</v>
      </c>
      <c r="I193" s="81">
        <f t="shared" si="5"/>
        <v>846.2</v>
      </c>
      <c r="J193" s="5">
        <f>SUM('на 01.01.2023'!J196)</f>
        <v>846.2</v>
      </c>
      <c r="K193" s="52"/>
      <c r="L193" s="5" t="s">
        <v>170</v>
      </c>
      <c r="M193" s="108"/>
    </row>
    <row r="194" spans="1:13" ht="13.5" customHeight="1">
      <c r="A194" s="5">
        <v>11</v>
      </c>
      <c r="B194" s="5" t="s">
        <v>165</v>
      </c>
      <c r="C194" s="5">
        <v>1980</v>
      </c>
      <c r="D194" s="5">
        <v>3</v>
      </c>
      <c r="E194" s="5"/>
      <c r="F194" s="5">
        <v>24</v>
      </c>
      <c r="G194" s="5"/>
      <c r="H194" s="9">
        <f>SUM('на 01.01.2023'!H197)</f>
        <v>56</v>
      </c>
      <c r="I194" s="81">
        <f t="shared" si="5"/>
        <v>1155.7</v>
      </c>
      <c r="J194" s="5">
        <f>SUM('на 01.01.2023'!J197)</f>
        <v>1155.7</v>
      </c>
      <c r="K194" s="52"/>
      <c r="L194" s="5" t="s">
        <v>170</v>
      </c>
      <c r="M194" s="108"/>
    </row>
    <row r="195" spans="1:13" ht="13.5" customHeight="1">
      <c r="A195" s="5">
        <v>12</v>
      </c>
      <c r="B195" s="5" t="s">
        <v>166</v>
      </c>
      <c r="C195" s="5">
        <v>1989</v>
      </c>
      <c r="D195" s="5">
        <v>3</v>
      </c>
      <c r="E195" s="5"/>
      <c r="F195" s="5">
        <v>18</v>
      </c>
      <c r="G195" s="5"/>
      <c r="H195" s="9">
        <f>SUM('на 01.01.2023'!H198)</f>
        <v>42</v>
      </c>
      <c r="I195" s="79">
        <f t="shared" si="5"/>
        <v>935.3</v>
      </c>
      <c r="J195" s="5">
        <f>SUM('на 01.01.2023'!J198)</f>
        <v>935.3</v>
      </c>
      <c r="K195" s="52"/>
      <c r="L195" s="4"/>
      <c r="M195" s="108"/>
    </row>
    <row r="196" spans="1:14" s="21" customFormat="1" ht="13.5" customHeight="1">
      <c r="A196" s="5"/>
      <c r="B196" s="4"/>
      <c r="C196" s="4"/>
      <c r="D196" s="4"/>
      <c r="E196" s="4"/>
      <c r="F196" s="4"/>
      <c r="G196" s="4"/>
      <c r="H196" s="9"/>
      <c r="I196" s="4"/>
      <c r="J196" s="4"/>
      <c r="K196" s="51"/>
      <c r="L196" s="5" t="s">
        <v>170</v>
      </c>
      <c r="M196" s="108"/>
      <c r="N196" s="1"/>
    </row>
    <row r="197" spans="1:13" ht="12.75">
      <c r="A197" s="5"/>
      <c r="B197" s="5"/>
      <c r="C197" s="5"/>
      <c r="D197" s="5"/>
      <c r="E197" s="5"/>
      <c r="F197" s="5"/>
      <c r="G197" s="5"/>
      <c r="H197" s="9"/>
      <c r="I197" s="79"/>
      <c r="J197" s="5"/>
      <c r="K197" s="52"/>
      <c r="L197" s="5" t="s">
        <v>170</v>
      </c>
      <c r="M197" s="5"/>
    </row>
    <row r="198" spans="1:19" s="21" customFormat="1" ht="12.75" hidden="1">
      <c r="A198" s="4">
        <f>SUM(A195)</f>
        <v>12</v>
      </c>
      <c r="B198" s="136" t="s">
        <v>168</v>
      </c>
      <c r="C198" s="137"/>
      <c r="D198" s="137"/>
      <c r="E198" s="138"/>
      <c r="F198" s="4">
        <f>SUM(F197:F197,F184:F195)</f>
        <v>252</v>
      </c>
      <c r="G198" s="4"/>
      <c r="H198" s="4">
        <f>SUM(H197:H197,H184:H195)</f>
        <v>522</v>
      </c>
      <c r="I198" s="4">
        <f>SUM(I197:I197,I184:I195)</f>
        <v>12308.5</v>
      </c>
      <c r="J198" s="4">
        <f>SUM(J197:J197,J184:J195)</f>
        <v>12308.5</v>
      </c>
      <c r="K198" s="4">
        <f>SUM(K197:K197,K184:K195)</f>
        <v>0</v>
      </c>
      <c r="L198" s="5"/>
      <c r="M198" s="83"/>
      <c r="N198" s="1"/>
      <c r="S198" s="74"/>
    </row>
    <row r="199" spans="1:15" s="21" customFormat="1" ht="24" customHeight="1">
      <c r="A199" s="28" t="s">
        <v>179</v>
      </c>
      <c r="B199" s="34"/>
      <c r="C199" s="32"/>
      <c r="D199" s="32"/>
      <c r="E199" s="32"/>
      <c r="F199" s="32"/>
      <c r="G199" s="32"/>
      <c r="H199" s="32"/>
      <c r="I199" s="32"/>
      <c r="J199" s="32"/>
      <c r="K199" s="53"/>
      <c r="L199" s="4"/>
      <c r="M199" s="4"/>
      <c r="N199" s="77"/>
      <c r="O199" s="47"/>
    </row>
    <row r="200" spans="1:13" s="21" customFormat="1" ht="17.25" customHeight="1">
      <c r="A200" s="9">
        <v>1</v>
      </c>
      <c r="B200" s="39" t="s">
        <v>180</v>
      </c>
      <c r="C200" s="9">
        <v>1982</v>
      </c>
      <c r="D200" s="9">
        <v>2</v>
      </c>
      <c r="E200" s="4"/>
      <c r="F200" s="9">
        <v>18</v>
      </c>
      <c r="G200" s="4"/>
      <c r="H200" s="9">
        <f>SUM('на 01.01.2023'!H204)</f>
        <v>43</v>
      </c>
      <c r="I200" s="79">
        <f>SUM(J200:K200)</f>
        <v>859.4</v>
      </c>
      <c r="J200" s="9">
        <f>SUM('на 01.01.2023'!J204)</f>
        <v>859.4</v>
      </c>
      <c r="K200" s="50"/>
      <c r="L200" s="34" t="s">
        <v>184</v>
      </c>
      <c r="M200" s="153" t="s">
        <v>199</v>
      </c>
    </row>
    <row r="201" spans="1:13" s="21" customFormat="1" ht="42" customHeight="1">
      <c r="A201" s="9">
        <v>2</v>
      </c>
      <c r="B201" s="39" t="s">
        <v>181</v>
      </c>
      <c r="C201" s="9">
        <v>1982</v>
      </c>
      <c r="D201" s="9">
        <v>2</v>
      </c>
      <c r="E201" s="4"/>
      <c r="F201" s="9">
        <v>18</v>
      </c>
      <c r="G201" s="4"/>
      <c r="H201" s="9">
        <f>SUM('на 01.01.2023'!H205)</f>
        <v>46</v>
      </c>
      <c r="I201" s="79">
        <f>SUM(J201:K201)</f>
        <v>841.1</v>
      </c>
      <c r="J201" s="9">
        <f>SUM('на 01.01.2023'!J205)</f>
        <v>841.1</v>
      </c>
      <c r="K201" s="50"/>
      <c r="L201" s="5" t="s">
        <v>170</v>
      </c>
      <c r="M201" s="154"/>
    </row>
    <row r="202" spans="1:13" s="21" customFormat="1" ht="42" customHeight="1">
      <c r="A202" s="4">
        <v>2</v>
      </c>
      <c r="B202" s="37" t="s">
        <v>182</v>
      </c>
      <c r="C202" s="4"/>
      <c r="D202" s="4"/>
      <c r="E202" s="4"/>
      <c r="F202" s="4">
        <f>SUM(F200:F201)</f>
        <v>36</v>
      </c>
      <c r="G202" s="4"/>
      <c r="H202" s="4">
        <f>SUM(H200:H201)</f>
        <v>89</v>
      </c>
      <c r="I202" s="4">
        <f>SUM(I200:I201)</f>
        <v>1700.5</v>
      </c>
      <c r="J202" s="4">
        <f>SUM(J200:J201)</f>
        <v>1700.5</v>
      </c>
      <c r="K202" s="51"/>
      <c r="L202" s="5" t="s">
        <v>170</v>
      </c>
      <c r="M202" s="35"/>
    </row>
    <row r="203" spans="1:13" s="30" customFormat="1" ht="38.25" customHeight="1">
      <c r="A203" s="40">
        <f>SUM(A202,A198,A180,A174,A142)</f>
        <v>171</v>
      </c>
      <c r="B203" s="56" t="s">
        <v>206</v>
      </c>
      <c r="C203" s="56"/>
      <c r="D203" s="29"/>
      <c r="E203" s="29"/>
      <c r="F203" s="29">
        <f>SUM(F202,F198,F180,F174,F142)</f>
        <v>3378</v>
      </c>
      <c r="G203" s="29"/>
      <c r="H203" s="40">
        <f>SUM(H202,H198,H180,H174,H142)</f>
        <v>6088</v>
      </c>
      <c r="I203" s="48">
        <f>SUM(I202,I198,I180,I174,I142)</f>
        <v>155928.1</v>
      </c>
      <c r="J203" s="48">
        <f>SUM(J202,J198,J180,J174,J142)</f>
        <v>148707.83000000005</v>
      </c>
      <c r="K203" s="48">
        <f>SUM(K202,K198,K180,K174,K142)</f>
        <v>7220.27</v>
      </c>
      <c r="L203" s="4"/>
      <c r="M203" s="105"/>
    </row>
    <row r="204" spans="1:22" ht="18.75" customHeight="1">
      <c r="A204" s="59"/>
      <c r="B204" s="120" t="s">
        <v>202</v>
      </c>
      <c r="C204" s="121"/>
      <c r="D204" s="121"/>
      <c r="E204" s="121"/>
      <c r="F204" s="121"/>
      <c r="G204" s="121"/>
      <c r="H204" s="122"/>
      <c r="I204" s="61"/>
      <c r="J204" s="61"/>
      <c r="K204" s="61"/>
      <c r="L204" s="29"/>
      <c r="M204" s="5"/>
      <c r="N204" s="47"/>
      <c r="O204" s="47"/>
      <c r="P204" s="67"/>
      <c r="Q204" s="67"/>
      <c r="T204" s="47"/>
      <c r="V204" s="47"/>
    </row>
    <row r="205" spans="1:13" s="10" customFormat="1" ht="15">
      <c r="A205" s="9"/>
      <c r="B205" s="139" t="s">
        <v>220</v>
      </c>
      <c r="C205" s="139"/>
      <c r="D205" s="139"/>
      <c r="E205" s="139"/>
      <c r="F205" s="139"/>
      <c r="G205" s="139"/>
      <c r="H205" s="139"/>
      <c r="I205" s="62">
        <f>SUM(I8:I28,I31:I45,I48:I53,I55:I64,I66,I99:I111,I131:I132,I135:I139,I97:I98)</f>
        <v>67863.53</v>
      </c>
      <c r="J205" s="62">
        <f>SUM(J8:J28,J31:J39,J40:J45,J48:J53,J55:J64,J66,J99:J111,J131:J132,J135:J139,J97:J98)</f>
        <v>63363.13</v>
      </c>
      <c r="K205" s="62">
        <f>SUM(K8:K28,K31:K44,K48:K53,K55,K57:K64,K66,K97:K98,K99:K111,K131:K132,K135:K139)</f>
        <v>4500.400000000001</v>
      </c>
      <c r="L205" s="60"/>
      <c r="M205" s="9"/>
    </row>
    <row r="206" spans="1:13" s="10" customFormat="1" ht="34.5" customHeight="1">
      <c r="A206" s="9"/>
      <c r="B206" s="120"/>
      <c r="C206" s="121"/>
      <c r="D206" s="121"/>
      <c r="E206" s="121"/>
      <c r="F206" s="121"/>
      <c r="G206" s="121"/>
      <c r="H206" s="122"/>
      <c r="I206" s="4"/>
      <c r="J206" s="4"/>
      <c r="K206" s="51"/>
      <c r="L206" s="9"/>
      <c r="M206" s="9"/>
    </row>
    <row r="207" spans="1:13" s="10" customFormat="1" ht="15">
      <c r="A207" s="59"/>
      <c r="B207" s="118" t="s">
        <v>199</v>
      </c>
      <c r="C207" s="118"/>
      <c r="D207" s="118"/>
      <c r="E207" s="118"/>
      <c r="F207" s="118"/>
      <c r="G207" s="118"/>
      <c r="H207" s="118"/>
      <c r="I207" s="51">
        <f>SUM(I178:I179)</f>
        <v>1839.6</v>
      </c>
      <c r="J207" s="51">
        <f>SUM(J178:J179)</f>
        <v>1839.6</v>
      </c>
      <c r="K207" s="51">
        <f>SUM(K178:K179)</f>
        <v>0</v>
      </c>
      <c r="L207" s="9"/>
      <c r="M207" s="9"/>
    </row>
    <row r="208" spans="1:13" s="10" customFormat="1" ht="12.75" customHeight="1">
      <c r="A208" s="9"/>
      <c r="B208" s="120"/>
      <c r="C208" s="121"/>
      <c r="D208" s="121"/>
      <c r="E208" s="121"/>
      <c r="F208" s="121"/>
      <c r="G208" s="121"/>
      <c r="H208" s="122"/>
      <c r="I208" s="4"/>
      <c r="J208" s="4"/>
      <c r="K208" s="51"/>
      <c r="L208" s="60"/>
      <c r="M208" s="9"/>
    </row>
    <row r="209" spans="1:13" s="10" customFormat="1" ht="15">
      <c r="A209" s="59"/>
      <c r="B209" s="118" t="s">
        <v>199</v>
      </c>
      <c r="C209" s="118"/>
      <c r="D209" s="118"/>
      <c r="E209" s="118"/>
      <c r="F209" s="118"/>
      <c r="G209" s="118"/>
      <c r="H209" s="118"/>
      <c r="I209" s="51">
        <f>SUM(I29:I30,I46:I47,I54,I65,I67:I80,I81:I96,I112:I130,I133:I134,I140:I141,I172)</f>
        <v>58897.67</v>
      </c>
      <c r="J209" s="51">
        <f>SUM(J29:J30,J46:J47,J54,J65,J67:J80,J81:J96,J112:J130,J133:J134,J140:J141,J172)</f>
        <v>56207.7</v>
      </c>
      <c r="K209" s="51">
        <f>SUM(K29:K30,K46:K47,K54,K56,K65,K67:K96,K112:K130,K133:K134,K140:K141)</f>
        <v>2689.97</v>
      </c>
      <c r="L209" s="9"/>
      <c r="M209" s="9"/>
    </row>
    <row r="210" spans="1:13" s="10" customFormat="1" ht="12.75" customHeight="1">
      <c r="A210" s="59"/>
      <c r="B210" s="133"/>
      <c r="C210" s="134"/>
      <c r="D210" s="134"/>
      <c r="E210" s="134"/>
      <c r="F210" s="134"/>
      <c r="G210" s="134"/>
      <c r="H210" s="135"/>
      <c r="I210" s="60"/>
      <c r="J210" s="63"/>
      <c r="K210" s="61"/>
      <c r="L210" s="60"/>
      <c r="M210" s="9"/>
    </row>
    <row r="211" spans="1:13" s="10" customFormat="1" ht="12.75" customHeight="1">
      <c r="A211" s="9"/>
      <c r="B211" s="119" t="s">
        <v>203</v>
      </c>
      <c r="C211" s="119"/>
      <c r="D211" s="119"/>
      <c r="E211" s="119"/>
      <c r="F211" s="119"/>
      <c r="G211" s="119"/>
      <c r="H211" s="119"/>
      <c r="I211" s="62">
        <f>SUM(I154,I158,I166,I171)</f>
        <v>13318.299999999997</v>
      </c>
      <c r="J211" s="62">
        <f>SUM(J154,J158,J166,J171)</f>
        <v>13288.399999999998</v>
      </c>
      <c r="K211" s="62">
        <f>SUM(K154,K158,K166,K171)</f>
        <v>29.9</v>
      </c>
      <c r="L211" s="60"/>
      <c r="M211" s="9"/>
    </row>
    <row r="212" spans="1:13" s="10" customFormat="1" ht="39.75" customHeight="1">
      <c r="A212" s="9"/>
      <c r="B212" s="120"/>
      <c r="C212" s="121"/>
      <c r="D212" s="121"/>
      <c r="E212" s="121"/>
      <c r="F212" s="121"/>
      <c r="G212" s="121"/>
      <c r="H212" s="122"/>
      <c r="I212" s="9"/>
      <c r="J212" s="9"/>
      <c r="K212" s="50"/>
      <c r="L212" s="9"/>
      <c r="M212" s="9"/>
    </row>
    <row r="213" spans="1:13" s="10" customFormat="1" ht="12.75">
      <c r="A213" s="9"/>
      <c r="B213" s="108" t="s">
        <v>221</v>
      </c>
      <c r="C213" s="108"/>
      <c r="D213" s="108"/>
      <c r="E213" s="108"/>
      <c r="F213" s="108"/>
      <c r="G213" s="108"/>
      <c r="H213" s="108"/>
      <c r="I213" s="62">
        <f>SUM(I184:I195)</f>
        <v>12308.5</v>
      </c>
      <c r="J213" s="62">
        <f>SUM(J184:J195,J197:J197)</f>
        <v>12308.5</v>
      </c>
      <c r="K213" s="62">
        <f>SUM(K184:K195,K197:K197)</f>
        <v>0</v>
      </c>
      <c r="L213" s="9"/>
      <c r="M213" s="9"/>
    </row>
    <row r="214" spans="1:13" s="10" customFormat="1" ht="12.75" customHeight="1">
      <c r="A214" s="9"/>
      <c r="B214" s="136"/>
      <c r="C214" s="137"/>
      <c r="D214" s="137"/>
      <c r="E214" s="137"/>
      <c r="F214" s="137"/>
      <c r="G214" s="137"/>
      <c r="H214" s="138"/>
      <c r="I214" s="9"/>
      <c r="J214" s="9"/>
      <c r="K214" s="50"/>
      <c r="L214" s="9"/>
      <c r="M214" s="9"/>
    </row>
    <row r="215" spans="1:13" s="10" customFormat="1" ht="12.75" customHeight="1">
      <c r="A215" s="9"/>
      <c r="B215" s="118" t="s">
        <v>199</v>
      </c>
      <c r="C215" s="118"/>
      <c r="D215" s="118"/>
      <c r="E215" s="118"/>
      <c r="F215" s="118"/>
      <c r="G215" s="118"/>
      <c r="H215" s="118"/>
      <c r="I215" s="62">
        <f>SUM(I202)</f>
        <v>1700.5</v>
      </c>
      <c r="J215" s="62">
        <f>SUM(J202)</f>
        <v>1700.5</v>
      </c>
      <c r="K215" s="62">
        <f>SUM(K202)</f>
        <v>0</v>
      </c>
      <c r="L215" s="9"/>
      <c r="M215" s="9"/>
    </row>
    <row r="216" spans="1:13" s="10" customFormat="1" ht="24.75" customHeight="1">
      <c r="A216" s="9"/>
      <c r="B216" s="129"/>
      <c r="C216" s="130"/>
      <c r="D216" s="130"/>
      <c r="E216" s="130"/>
      <c r="F216" s="130"/>
      <c r="G216" s="130"/>
      <c r="H216" s="131"/>
      <c r="I216" s="9"/>
      <c r="J216" s="9"/>
      <c r="K216" s="50"/>
      <c r="L216" s="9"/>
      <c r="M216" s="9"/>
    </row>
    <row r="217" spans="1:13" s="10" customFormat="1" ht="15.75">
      <c r="A217" s="29"/>
      <c r="B217" s="112" t="s">
        <v>205</v>
      </c>
      <c r="C217" s="113"/>
      <c r="D217" s="113"/>
      <c r="E217" s="113"/>
      <c r="F217" s="113"/>
      <c r="G217" s="113"/>
      <c r="H217" s="114"/>
      <c r="I217" s="48">
        <f>SUM(I215,I213,I211,I209,I207,I205)</f>
        <v>155928.1</v>
      </c>
      <c r="J217" s="48">
        <f>SUM(J215,J213,J211,J209,J207,J205)</f>
        <v>148707.83</v>
      </c>
      <c r="K217" s="48">
        <f>SUM(K215,K213,K211,K209,K207,K205)</f>
        <v>7220.27</v>
      </c>
      <c r="L217" s="9"/>
      <c r="M217" s="9"/>
    </row>
    <row r="218" spans="1:17" s="30" customFormat="1" ht="25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58"/>
      <c r="L218" s="29"/>
      <c r="M218" s="29"/>
      <c r="N218" s="45"/>
      <c r="O218" s="45"/>
      <c r="Q218" s="76"/>
    </row>
    <row r="219" spans="2:11" s="10" customFormat="1" ht="12.75">
      <c r="B219" s="10" t="s">
        <v>204</v>
      </c>
      <c r="I219" s="64">
        <f>SUM(I203-I217)</f>
        <v>0</v>
      </c>
      <c r="J219" s="64">
        <f>SUM(J203-J217)</f>
        <v>5.820766091346741E-11</v>
      </c>
      <c r="K219" s="64">
        <f>SUM(K203-K217)</f>
        <v>0</v>
      </c>
    </row>
    <row r="220" s="10" customFormat="1" ht="12.75" hidden="1">
      <c r="K220" s="58"/>
    </row>
    <row r="221" s="10" customFormat="1" ht="12.75">
      <c r="K221" s="58"/>
    </row>
    <row r="222" spans="1:11" s="10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47"/>
    </row>
    <row r="231" spans="1:2" ht="12.75">
      <c r="A231" s="27" t="s">
        <v>225</v>
      </c>
      <c r="B231" s="27"/>
    </row>
    <row r="257" spans="1:11" ht="12.75">
      <c r="A257" s="2"/>
      <c r="B257" s="25"/>
      <c r="C257" s="2"/>
      <c r="D257" s="2"/>
      <c r="E257" s="2"/>
      <c r="F257" s="2"/>
      <c r="G257" s="2"/>
      <c r="H257" s="2"/>
      <c r="I257" s="2"/>
      <c r="J257" s="2"/>
      <c r="K257" s="55"/>
    </row>
    <row r="258" spans="1:12" ht="12.75">
      <c r="A258" s="2"/>
      <c r="B258" s="25"/>
      <c r="C258" s="2"/>
      <c r="D258" s="2"/>
      <c r="E258" s="2"/>
      <c r="F258" s="2"/>
      <c r="G258" s="2"/>
      <c r="H258" s="2"/>
      <c r="I258" s="2"/>
      <c r="J258" s="2"/>
      <c r="K258" s="55"/>
      <c r="L258" s="2"/>
    </row>
    <row r="259" spans="1:12" ht="12.75">
      <c r="A259" s="2"/>
      <c r="B259" s="25"/>
      <c r="C259" s="2"/>
      <c r="D259" s="2"/>
      <c r="E259" s="2"/>
      <c r="F259" s="2"/>
      <c r="G259" s="2"/>
      <c r="H259" s="2"/>
      <c r="I259" s="2"/>
      <c r="J259" s="2"/>
      <c r="K259" s="55"/>
      <c r="L259" s="2"/>
    </row>
    <row r="260" spans="1:12" ht="12.75">
      <c r="A260" s="2"/>
      <c r="B260" s="25"/>
      <c r="C260" s="2"/>
      <c r="D260" s="2"/>
      <c r="E260" s="2"/>
      <c r="F260" s="2"/>
      <c r="G260" s="2"/>
      <c r="H260" s="2"/>
      <c r="I260" s="2"/>
      <c r="J260" s="2"/>
      <c r="K260" s="55"/>
      <c r="L260" s="2"/>
    </row>
    <row r="261" spans="1:12" ht="12.75">
      <c r="A261" s="2"/>
      <c r="B261" s="25"/>
      <c r="C261" s="2"/>
      <c r="D261" s="2"/>
      <c r="E261" s="2"/>
      <c r="F261" s="2"/>
      <c r="G261" s="2"/>
      <c r="H261" s="2"/>
      <c r="I261" s="2"/>
      <c r="J261" s="2"/>
      <c r="K261" s="55"/>
      <c r="L261" s="2"/>
    </row>
    <row r="262" spans="1:12" ht="12.75">
      <c r="A262" s="2"/>
      <c r="B262" s="25"/>
      <c r="C262" s="2"/>
      <c r="D262" s="2"/>
      <c r="E262" s="2"/>
      <c r="F262" s="2"/>
      <c r="G262" s="2"/>
      <c r="H262" s="2"/>
      <c r="I262" s="2"/>
      <c r="J262" s="2"/>
      <c r="K262" s="55"/>
      <c r="L262" s="2"/>
    </row>
    <row r="263" spans="1:12" ht="12.75">
      <c r="A263" s="2"/>
      <c r="B263" s="25"/>
      <c r="C263" s="2"/>
      <c r="D263" s="2"/>
      <c r="E263" s="2"/>
      <c r="F263" s="2"/>
      <c r="G263" s="2"/>
      <c r="H263" s="2"/>
      <c r="I263" s="2"/>
      <c r="J263" s="2"/>
      <c r="K263" s="55"/>
      <c r="L263" s="2"/>
    </row>
    <row r="264" spans="1:12" ht="12.75">
      <c r="A264" s="2"/>
      <c r="B264" s="25"/>
      <c r="C264" s="2"/>
      <c r="D264" s="2"/>
      <c r="E264" s="2"/>
      <c r="F264" s="2"/>
      <c r="G264" s="2"/>
      <c r="H264" s="2"/>
      <c r="I264" s="2"/>
      <c r="J264" s="2"/>
      <c r="K264" s="55"/>
      <c r="L264" s="2"/>
    </row>
    <row r="265" spans="1:12" ht="12.75">
      <c r="A265" s="2"/>
      <c r="B265" s="25"/>
      <c r="C265" s="2"/>
      <c r="D265" s="2"/>
      <c r="E265" s="2"/>
      <c r="F265" s="2"/>
      <c r="G265" s="2"/>
      <c r="H265" s="2"/>
      <c r="I265" s="2"/>
      <c r="J265" s="2"/>
      <c r="K265" s="55"/>
      <c r="L265" s="2"/>
    </row>
    <row r="266" spans="1:12" ht="12.75">
      <c r="A266" s="2"/>
      <c r="B266" s="25"/>
      <c r="C266" s="2"/>
      <c r="D266" s="2"/>
      <c r="E266" s="2"/>
      <c r="F266" s="2"/>
      <c r="G266" s="2"/>
      <c r="H266" s="2"/>
      <c r="I266" s="2"/>
      <c r="J266" s="2"/>
      <c r="K266" s="55"/>
      <c r="L266" s="2"/>
    </row>
    <row r="267" spans="1:12" ht="12.75">
      <c r="A267" s="2"/>
      <c r="B267" s="25"/>
      <c r="C267" s="2"/>
      <c r="D267" s="2"/>
      <c r="E267" s="2"/>
      <c r="F267" s="2"/>
      <c r="G267" s="2"/>
      <c r="H267" s="2"/>
      <c r="I267" s="2"/>
      <c r="J267" s="2"/>
      <c r="K267" s="55"/>
      <c r="L267" s="2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55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2"/>
      <c r="K273" s="55"/>
      <c r="L273" s="2"/>
    </row>
    <row r="274" ht="12.75">
      <c r="L274" s="2"/>
    </row>
  </sheetData>
  <sheetProtection/>
  <mergeCells count="55">
    <mergeCell ref="M99:M111"/>
    <mergeCell ref="M112:M130"/>
    <mergeCell ref="M156:M171"/>
    <mergeCell ref="M178:M179"/>
    <mergeCell ref="M82:M96"/>
    <mergeCell ref="M67:M81"/>
    <mergeCell ref="M48:M53"/>
    <mergeCell ref="M57:M64"/>
    <mergeCell ref="A1:M1"/>
    <mergeCell ref="B198:E198"/>
    <mergeCell ref="L3:L5"/>
    <mergeCell ref="M3:M5"/>
    <mergeCell ref="M131:M132"/>
    <mergeCell ref="M133:M134"/>
    <mergeCell ref="M184:M196"/>
    <mergeCell ref="M200:M201"/>
    <mergeCell ref="M135:M139"/>
    <mergeCell ref="M140:M141"/>
    <mergeCell ref="A176:K176"/>
    <mergeCell ref="B3:B5"/>
    <mergeCell ref="E3:E5"/>
    <mergeCell ref="F3:F5"/>
    <mergeCell ref="G3:G5"/>
    <mergeCell ref="H3:H5"/>
    <mergeCell ref="C3:C5"/>
    <mergeCell ref="B212:H212"/>
    <mergeCell ref="B214:H214"/>
    <mergeCell ref="B205:H205"/>
    <mergeCell ref="B207:H207"/>
    <mergeCell ref="B180:D180"/>
    <mergeCell ref="B208:H208"/>
    <mergeCell ref="B204:H204"/>
    <mergeCell ref="A182:K182"/>
    <mergeCell ref="A143:K143"/>
    <mergeCell ref="B174:E174"/>
    <mergeCell ref="D3:D5"/>
    <mergeCell ref="M97:M98"/>
    <mergeCell ref="A3:A5"/>
    <mergeCell ref="B7:K7"/>
    <mergeCell ref="M8:M28"/>
    <mergeCell ref="M29:M30"/>
    <mergeCell ref="B217:H217"/>
    <mergeCell ref="M145:M155"/>
    <mergeCell ref="B209:H209"/>
    <mergeCell ref="B211:H211"/>
    <mergeCell ref="B213:H213"/>
    <mergeCell ref="B215:H215"/>
    <mergeCell ref="B206:H206"/>
    <mergeCell ref="B216:H216"/>
    <mergeCell ref="B210:H210"/>
    <mergeCell ref="I3:K3"/>
    <mergeCell ref="I4:I5"/>
    <mergeCell ref="J4:K4"/>
    <mergeCell ref="M46:M47"/>
    <mergeCell ref="M31:M45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4"/>
  <sheetViews>
    <sheetView zoomScalePageLayoutView="0" workbookViewId="0" topLeftCell="A177">
      <selection activeCell="I211" sqref="I211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98" customWidth="1"/>
    <col min="11" max="11" width="9.57421875" style="47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9.57421875" style="1" bestFit="1" customWidth="1"/>
    <col min="35" max="35" width="10.7109375" style="1" bestFit="1" customWidth="1"/>
    <col min="36" max="36" width="11.421875" style="1" bestFit="1" customWidth="1"/>
    <col min="37" max="16384" width="9.140625" style="1" customWidth="1"/>
  </cols>
  <sheetData>
    <row r="1" spans="1:27" ht="31.5" customHeight="1">
      <c r="A1" s="148" t="s">
        <v>238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12.75" customHeight="1">
      <c r="A3" s="111" t="s">
        <v>173</v>
      </c>
      <c r="B3" s="109" t="s">
        <v>174</v>
      </c>
      <c r="C3" s="109" t="s">
        <v>200</v>
      </c>
      <c r="D3" s="125" t="s">
        <v>188</v>
      </c>
      <c r="E3" s="125" t="s">
        <v>194</v>
      </c>
      <c r="F3" s="125" t="s">
        <v>175</v>
      </c>
      <c r="G3" s="125" t="s">
        <v>192</v>
      </c>
      <c r="H3" s="125" t="s">
        <v>197</v>
      </c>
      <c r="I3" s="109" t="s">
        <v>183</v>
      </c>
      <c r="J3" s="110"/>
      <c r="K3" s="110"/>
      <c r="L3" s="110" t="s">
        <v>171</v>
      </c>
      <c r="M3" s="119" t="s">
        <v>209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 ht="12.75">
      <c r="A4" s="111"/>
      <c r="B4" s="109"/>
      <c r="C4" s="110"/>
      <c r="D4" s="125"/>
      <c r="E4" s="125"/>
      <c r="F4" s="144"/>
      <c r="G4" s="125"/>
      <c r="H4" s="125"/>
      <c r="I4" s="111" t="s">
        <v>189</v>
      </c>
      <c r="J4" s="110" t="s">
        <v>185</v>
      </c>
      <c r="K4" s="110"/>
      <c r="L4" s="110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9" ht="56.25" customHeight="1">
      <c r="A5" s="111"/>
      <c r="B5" s="109"/>
      <c r="C5" s="110"/>
      <c r="D5" s="125"/>
      <c r="E5" s="125"/>
      <c r="F5" s="144"/>
      <c r="G5" s="125"/>
      <c r="H5" s="125"/>
      <c r="I5" s="111"/>
      <c r="J5" s="84" t="s">
        <v>190</v>
      </c>
      <c r="K5" s="66" t="s">
        <v>191</v>
      </c>
      <c r="L5" s="110"/>
      <c r="M5" s="39" t="s">
        <v>211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210</v>
      </c>
      <c r="AC5" s="71" t="s">
        <v>212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85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32" t="s">
        <v>131</v>
      </c>
      <c r="C7" s="132"/>
      <c r="D7" s="132"/>
      <c r="E7" s="132"/>
      <c r="F7" s="132"/>
      <c r="G7" s="132"/>
      <c r="H7" s="132"/>
      <c r="I7" s="132"/>
      <c r="J7" s="132"/>
      <c r="K7" s="132"/>
      <c r="L7" s="35" t="s">
        <v>178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1984</v>
      </c>
      <c r="D8" s="7">
        <v>1</v>
      </c>
      <c r="E8" s="7">
        <v>0</v>
      </c>
      <c r="F8" s="7">
        <v>2</v>
      </c>
      <c r="G8" s="7">
        <v>6</v>
      </c>
      <c r="H8" s="81">
        <v>5</v>
      </c>
      <c r="I8" s="79">
        <f aca="true" t="shared" si="0" ref="I8:I45">SUM(J8:K8)</f>
        <v>113.9</v>
      </c>
      <c r="J8" s="80">
        <v>113.9</v>
      </c>
      <c r="K8" s="22">
        <v>0</v>
      </c>
      <c r="L8" s="5" t="s">
        <v>170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113.9</v>
      </c>
      <c r="AD8" s="72"/>
    </row>
    <row r="9" spans="1:30" ht="12" customHeight="1">
      <c r="A9" s="7">
        <v>2</v>
      </c>
      <c r="B9" s="7" t="s">
        <v>48</v>
      </c>
      <c r="C9" s="7">
        <v>1895</v>
      </c>
      <c r="D9" s="7">
        <v>1</v>
      </c>
      <c r="E9" s="7">
        <v>3</v>
      </c>
      <c r="F9" s="7">
        <v>3</v>
      </c>
      <c r="G9" s="7">
        <v>5</v>
      </c>
      <c r="H9" s="81">
        <v>5</v>
      </c>
      <c r="I9" s="79">
        <f t="shared" si="0"/>
        <v>89.4</v>
      </c>
      <c r="J9" s="80">
        <v>89.4</v>
      </c>
      <c r="K9" s="22">
        <v>0</v>
      </c>
      <c r="L9" s="5" t="s">
        <v>170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89.4</v>
      </c>
      <c r="AD9" s="72"/>
    </row>
    <row r="10" spans="1:30" ht="12" customHeight="1">
      <c r="A10" s="7">
        <v>3</v>
      </c>
      <c r="B10" s="7" t="s">
        <v>49</v>
      </c>
      <c r="C10" s="7">
        <v>1977</v>
      </c>
      <c r="D10" s="7">
        <v>2</v>
      </c>
      <c r="E10" s="7">
        <v>3</v>
      </c>
      <c r="F10" s="7">
        <v>20</v>
      </c>
      <c r="G10" s="7">
        <v>32</v>
      </c>
      <c r="H10" s="81">
        <v>30</v>
      </c>
      <c r="I10" s="79">
        <f t="shared" si="0"/>
        <v>713.9</v>
      </c>
      <c r="J10" s="80">
        <v>713.9</v>
      </c>
      <c r="K10" s="22">
        <v>0</v>
      </c>
      <c r="L10" s="5" t="s">
        <v>170</v>
      </c>
      <c r="M10" s="36">
        <v>86.1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2">
        <v>86.1</v>
      </c>
      <c r="AC10" s="1">
        <v>354.3</v>
      </c>
      <c r="AD10" s="72"/>
    </row>
    <row r="11" spans="1:30" ht="12" customHeight="1">
      <c r="A11" s="7">
        <v>4</v>
      </c>
      <c r="B11" s="7" t="s">
        <v>50</v>
      </c>
      <c r="C11" s="7">
        <v>1958</v>
      </c>
      <c r="D11" s="7">
        <v>2</v>
      </c>
      <c r="E11" s="7">
        <v>1</v>
      </c>
      <c r="F11" s="7">
        <v>8</v>
      </c>
      <c r="G11" s="7">
        <v>12</v>
      </c>
      <c r="H11" s="81">
        <v>7</v>
      </c>
      <c r="I11" s="79">
        <f t="shared" si="0"/>
        <v>280.6</v>
      </c>
      <c r="J11" s="80">
        <v>280.6</v>
      </c>
      <c r="K11" s="22">
        <v>0</v>
      </c>
      <c r="L11" s="5" t="s">
        <v>170</v>
      </c>
      <c r="M11" s="36">
        <v>30.4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2">
        <v>30.4</v>
      </c>
      <c r="AC11" s="1">
        <v>140.3</v>
      </c>
      <c r="AD11" s="72"/>
    </row>
    <row r="12" spans="1:30" ht="12" customHeight="1">
      <c r="A12" s="7">
        <v>5</v>
      </c>
      <c r="B12" s="7" t="s">
        <v>51</v>
      </c>
      <c r="C12" s="7">
        <v>1950</v>
      </c>
      <c r="D12" s="7">
        <v>1</v>
      </c>
      <c r="E12" s="7">
        <v>0</v>
      </c>
      <c r="F12" s="7">
        <v>2</v>
      </c>
      <c r="G12" s="7">
        <v>6</v>
      </c>
      <c r="H12" s="81">
        <v>1</v>
      </c>
      <c r="I12" s="79">
        <f t="shared" si="0"/>
        <v>79.2</v>
      </c>
      <c r="J12" s="80">
        <v>79.2</v>
      </c>
      <c r="K12" s="22">
        <v>0</v>
      </c>
      <c r="L12" s="5" t="s">
        <v>170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2"/>
      <c r="AC12" s="1">
        <v>880.26</v>
      </c>
      <c r="AD12" s="72"/>
    </row>
    <row r="13" spans="1:30" ht="12" customHeight="1">
      <c r="A13" s="7">
        <v>6</v>
      </c>
      <c r="B13" s="7" t="s">
        <v>52</v>
      </c>
      <c r="C13" s="7">
        <v>1949</v>
      </c>
      <c r="D13" s="7">
        <v>1</v>
      </c>
      <c r="E13" s="7">
        <v>0</v>
      </c>
      <c r="F13" s="7">
        <v>2</v>
      </c>
      <c r="G13" s="7">
        <v>4</v>
      </c>
      <c r="H13" s="81">
        <v>3</v>
      </c>
      <c r="I13" s="79">
        <f t="shared" si="0"/>
        <v>91.4</v>
      </c>
      <c r="J13" s="80">
        <v>91.4</v>
      </c>
      <c r="K13" s="22">
        <v>0</v>
      </c>
      <c r="L13" s="5" t="s">
        <v>170</v>
      </c>
      <c r="M13" s="3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2"/>
      <c r="AC13" s="1">
        <v>79.2</v>
      </c>
      <c r="AD13" s="72"/>
    </row>
    <row r="14" spans="1:30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81">
        <v>0</v>
      </c>
      <c r="I14" s="79">
        <f t="shared" si="0"/>
        <v>83.9</v>
      </c>
      <c r="J14" s="80">
        <v>83.9</v>
      </c>
      <c r="K14" s="22">
        <v>0</v>
      </c>
      <c r="L14" s="5" t="s">
        <v>170</v>
      </c>
      <c r="M14" s="3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2"/>
      <c r="AC14" s="1">
        <v>91.4</v>
      </c>
      <c r="AD14" s="72"/>
    </row>
    <row r="15" spans="1:30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81">
        <v>2</v>
      </c>
      <c r="I15" s="79">
        <f t="shared" si="0"/>
        <v>89.7</v>
      </c>
      <c r="J15" s="80">
        <v>89.7</v>
      </c>
      <c r="K15" s="22">
        <v>0</v>
      </c>
      <c r="L15" s="5" t="s">
        <v>170</v>
      </c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2"/>
      <c r="AC15" s="1">
        <v>83</v>
      </c>
      <c r="AD15" s="72"/>
    </row>
    <row r="16" spans="1:30" ht="12" customHeight="1">
      <c r="A16" s="7">
        <v>9</v>
      </c>
      <c r="B16" s="7" t="s">
        <v>55</v>
      </c>
      <c r="C16" s="7">
        <v>1935</v>
      </c>
      <c r="D16" s="7">
        <v>1</v>
      </c>
      <c r="E16" s="7">
        <v>0</v>
      </c>
      <c r="F16" s="7">
        <v>2</v>
      </c>
      <c r="G16" s="7">
        <v>6</v>
      </c>
      <c r="H16" s="81">
        <v>6</v>
      </c>
      <c r="I16" s="79">
        <f t="shared" si="0"/>
        <v>133.1</v>
      </c>
      <c r="J16" s="80">
        <v>133.1</v>
      </c>
      <c r="K16" s="22">
        <v>0</v>
      </c>
      <c r="L16" s="5" t="s">
        <v>170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2"/>
      <c r="AC16" s="1">
        <v>92.2</v>
      </c>
      <c r="AD16" s="72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81">
        <v>2</v>
      </c>
      <c r="I17" s="79">
        <f t="shared" si="0"/>
        <v>93.4</v>
      </c>
      <c r="J17" s="80">
        <v>93.4</v>
      </c>
      <c r="K17" s="22">
        <v>0</v>
      </c>
      <c r="L17" s="5" t="s">
        <v>170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2"/>
      <c r="AC17" s="1">
        <v>133.2</v>
      </c>
      <c r="AD17" s="72"/>
    </row>
    <row r="18" spans="1:30" ht="12" customHeight="1">
      <c r="A18" s="7">
        <v>11</v>
      </c>
      <c r="B18" s="7" t="s">
        <v>57</v>
      </c>
      <c r="C18" s="7">
        <v>1963</v>
      </c>
      <c r="D18" s="7">
        <v>1</v>
      </c>
      <c r="E18" s="7">
        <v>0</v>
      </c>
      <c r="F18" s="7">
        <v>2</v>
      </c>
      <c r="G18" s="7">
        <v>6</v>
      </c>
      <c r="H18" s="81">
        <v>5</v>
      </c>
      <c r="I18" s="79">
        <f t="shared" si="0"/>
        <v>104.6</v>
      </c>
      <c r="J18" s="80">
        <v>104.6</v>
      </c>
      <c r="K18" s="22">
        <v>0</v>
      </c>
      <c r="L18" s="5" t="s">
        <v>170</v>
      </c>
      <c r="M18" s="3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2"/>
      <c r="AC18" s="1">
        <v>93.4</v>
      </c>
      <c r="AD18" s="72"/>
    </row>
    <row r="19" spans="1:30" s="10" customFormat="1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81">
        <v>1</v>
      </c>
      <c r="I19" s="79">
        <f t="shared" si="0"/>
        <v>90.8</v>
      </c>
      <c r="J19" s="80">
        <v>90.8</v>
      </c>
      <c r="K19" s="22">
        <v>0</v>
      </c>
      <c r="L19" s="5" t="s">
        <v>170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2"/>
      <c r="AC19" s="10">
        <v>104.6</v>
      </c>
      <c r="AD19" s="72"/>
    </row>
    <row r="20" spans="1:30" ht="12" customHeight="1">
      <c r="A20" s="7">
        <v>13</v>
      </c>
      <c r="B20" s="11" t="s">
        <v>150</v>
      </c>
      <c r="C20" s="11">
        <v>1963</v>
      </c>
      <c r="D20" s="11">
        <v>2</v>
      </c>
      <c r="E20" s="11">
        <v>1</v>
      </c>
      <c r="F20" s="11">
        <v>4</v>
      </c>
      <c r="G20" s="11">
        <v>8</v>
      </c>
      <c r="H20" s="81">
        <v>6</v>
      </c>
      <c r="I20" s="79">
        <f t="shared" si="0"/>
        <v>184.8</v>
      </c>
      <c r="J20" s="86">
        <v>184.8</v>
      </c>
      <c r="K20" s="22">
        <v>0</v>
      </c>
      <c r="L20" s="5" t="s">
        <v>170</v>
      </c>
      <c r="M20" s="36">
        <v>22.5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2">
        <v>22.5</v>
      </c>
      <c r="AC20" s="1">
        <v>90.8</v>
      </c>
      <c r="AD20" s="72"/>
    </row>
    <row r="21" spans="1:30" ht="12" customHeight="1">
      <c r="A21" s="7">
        <v>14</v>
      </c>
      <c r="B21" s="7" t="s">
        <v>59</v>
      </c>
      <c r="C21" s="7">
        <v>1934</v>
      </c>
      <c r="D21" s="7">
        <v>1</v>
      </c>
      <c r="E21" s="7">
        <v>0</v>
      </c>
      <c r="F21" s="7">
        <v>2</v>
      </c>
      <c r="G21" s="7">
        <v>5</v>
      </c>
      <c r="H21" s="81">
        <v>3</v>
      </c>
      <c r="I21" s="79">
        <f t="shared" si="0"/>
        <v>99.7</v>
      </c>
      <c r="J21" s="80">
        <v>99.7</v>
      </c>
      <c r="K21" s="22">
        <v>0</v>
      </c>
      <c r="L21" s="5" t="s">
        <v>170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2"/>
      <c r="AC21" s="1">
        <v>92.4</v>
      </c>
      <c r="AD21" s="72"/>
    </row>
    <row r="22" spans="1:30" ht="12" customHeight="1">
      <c r="A22" s="7">
        <v>15</v>
      </c>
      <c r="B22" s="7" t="s">
        <v>60</v>
      </c>
      <c r="C22" s="7">
        <v>1954</v>
      </c>
      <c r="D22" s="7">
        <v>1</v>
      </c>
      <c r="E22" s="7">
        <v>0</v>
      </c>
      <c r="F22" s="7">
        <v>2</v>
      </c>
      <c r="G22" s="7">
        <v>6</v>
      </c>
      <c r="H22" s="81">
        <v>6</v>
      </c>
      <c r="I22" s="79">
        <f t="shared" si="0"/>
        <v>81</v>
      </c>
      <c r="J22" s="80">
        <v>81</v>
      </c>
      <c r="K22" s="22">
        <v>0</v>
      </c>
      <c r="L22" s="5" t="s">
        <v>170</v>
      </c>
      <c r="M22" s="3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2"/>
      <c r="AC22" s="1">
        <v>99.7</v>
      </c>
      <c r="AD22" s="72"/>
    </row>
    <row r="23" spans="1:30" ht="12" customHeight="1">
      <c r="A23" s="7">
        <v>16</v>
      </c>
      <c r="B23" s="7" t="s">
        <v>61</v>
      </c>
      <c r="C23" s="7">
        <v>1974</v>
      </c>
      <c r="D23" s="7">
        <v>2</v>
      </c>
      <c r="E23" s="7">
        <v>0</v>
      </c>
      <c r="F23" s="7">
        <v>2</v>
      </c>
      <c r="G23" s="7">
        <v>6</v>
      </c>
      <c r="H23" s="81">
        <v>3</v>
      </c>
      <c r="I23" s="79">
        <f t="shared" si="0"/>
        <v>127.5</v>
      </c>
      <c r="J23" s="80">
        <v>127.5</v>
      </c>
      <c r="K23" s="22">
        <v>0</v>
      </c>
      <c r="L23" s="5" t="s">
        <v>170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2"/>
      <c r="AC23" s="1">
        <v>81</v>
      </c>
      <c r="AD23" s="72"/>
    </row>
    <row r="24" spans="1:30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81">
        <v>3</v>
      </c>
      <c r="I24" s="79">
        <f t="shared" si="0"/>
        <v>82.6</v>
      </c>
      <c r="J24" s="80">
        <v>82.6</v>
      </c>
      <c r="K24" s="22">
        <v>0</v>
      </c>
      <c r="L24" s="5" t="s">
        <v>170</v>
      </c>
      <c r="M24" s="3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2"/>
      <c r="AC24" s="1">
        <v>63.8</v>
      </c>
      <c r="AD24" s="72"/>
    </row>
    <row r="25" spans="1:30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5</v>
      </c>
      <c r="H25" s="81">
        <v>0</v>
      </c>
      <c r="I25" s="79">
        <f t="shared" si="0"/>
        <v>81.2</v>
      </c>
      <c r="J25" s="80">
        <v>81.2</v>
      </c>
      <c r="K25" s="22">
        <v>0</v>
      </c>
      <c r="L25" s="5" t="s">
        <v>170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2"/>
      <c r="AC25" s="1">
        <v>82.6</v>
      </c>
      <c r="AD25" s="72"/>
    </row>
    <row r="26" spans="1:30" ht="12" customHeight="1">
      <c r="A26" s="7">
        <v>19</v>
      </c>
      <c r="B26" s="7" t="s">
        <v>64</v>
      </c>
      <c r="C26" s="7">
        <v>1957</v>
      </c>
      <c r="D26" s="7">
        <v>1</v>
      </c>
      <c r="E26" s="7">
        <v>0</v>
      </c>
      <c r="F26" s="7">
        <v>2</v>
      </c>
      <c r="G26" s="7">
        <v>4</v>
      </c>
      <c r="H26" s="81">
        <v>5</v>
      </c>
      <c r="I26" s="79">
        <f t="shared" si="0"/>
        <v>81.7</v>
      </c>
      <c r="J26" s="80">
        <v>81.7</v>
      </c>
      <c r="K26" s="22">
        <v>0</v>
      </c>
      <c r="L26" s="5" t="s">
        <v>170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2"/>
      <c r="AC26" s="1">
        <v>81.2</v>
      </c>
      <c r="AD26" s="72"/>
    </row>
    <row r="27" spans="1:30" ht="12" customHeight="1">
      <c r="A27" s="7">
        <v>20</v>
      </c>
      <c r="B27" s="7" t="s">
        <v>65</v>
      </c>
      <c r="C27" s="7">
        <v>1958</v>
      </c>
      <c r="D27" s="7">
        <v>1</v>
      </c>
      <c r="E27" s="7">
        <v>0</v>
      </c>
      <c r="F27" s="7">
        <v>3</v>
      </c>
      <c r="G27" s="7">
        <v>6</v>
      </c>
      <c r="H27" s="81">
        <v>4</v>
      </c>
      <c r="I27" s="79">
        <f t="shared" si="0"/>
        <v>126.1</v>
      </c>
      <c r="J27" s="80">
        <v>126.1</v>
      </c>
      <c r="K27" s="22">
        <v>0</v>
      </c>
      <c r="L27" s="5" t="s">
        <v>170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2"/>
      <c r="AC27" s="1">
        <v>81.7</v>
      </c>
      <c r="AD27" s="72"/>
    </row>
    <row r="28" spans="1:30" ht="12" customHeight="1">
      <c r="A28" s="7">
        <v>21</v>
      </c>
      <c r="B28" s="7" t="s">
        <v>66</v>
      </c>
      <c r="C28" s="7">
        <v>1954</v>
      </c>
      <c r="D28" s="7">
        <v>3</v>
      </c>
      <c r="E28" s="7">
        <v>3</v>
      </c>
      <c r="F28" s="7">
        <v>27</v>
      </c>
      <c r="G28" s="7">
        <v>61</v>
      </c>
      <c r="H28" s="81">
        <v>40</v>
      </c>
      <c r="I28" s="79">
        <f t="shared" si="0"/>
        <v>1207.9</v>
      </c>
      <c r="J28" s="80">
        <v>892.8</v>
      </c>
      <c r="K28" s="22">
        <v>315.1</v>
      </c>
      <c r="L28" s="5" t="s">
        <v>170</v>
      </c>
      <c r="M28" s="36">
        <v>118.3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2">
        <v>118.3</v>
      </c>
      <c r="AC28" s="1">
        <v>126.1</v>
      </c>
      <c r="AD28" s="72"/>
    </row>
    <row r="29" spans="1:30" ht="12" customHeight="1">
      <c r="A29" s="7">
        <v>22</v>
      </c>
      <c r="B29" s="7" t="s">
        <v>67</v>
      </c>
      <c r="C29" s="7">
        <v>1984</v>
      </c>
      <c r="D29" s="7">
        <v>5</v>
      </c>
      <c r="E29" s="7">
        <v>6</v>
      </c>
      <c r="F29" s="7">
        <v>150</v>
      </c>
      <c r="G29" s="7">
        <v>167</v>
      </c>
      <c r="H29" s="81">
        <v>297</v>
      </c>
      <c r="I29" s="79">
        <f t="shared" si="0"/>
        <v>7671.9</v>
      </c>
      <c r="J29" s="80">
        <v>7347.7</v>
      </c>
      <c r="K29" s="22">
        <v>324.2</v>
      </c>
      <c r="L29" s="35" t="s">
        <v>176</v>
      </c>
      <c r="M29" s="36">
        <v>837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2">
        <v>837</v>
      </c>
      <c r="AC29" s="1">
        <v>807</v>
      </c>
      <c r="AD29" s="72"/>
    </row>
    <row r="30" spans="1:30" ht="12" customHeight="1">
      <c r="A30" s="7">
        <v>23</v>
      </c>
      <c r="B30" s="7" t="s">
        <v>195</v>
      </c>
      <c r="C30" s="7">
        <v>2015</v>
      </c>
      <c r="D30" s="7">
        <v>3</v>
      </c>
      <c r="E30" s="7">
        <v>1</v>
      </c>
      <c r="F30" s="7">
        <v>18</v>
      </c>
      <c r="G30" s="7">
        <v>20</v>
      </c>
      <c r="H30" s="81">
        <v>26</v>
      </c>
      <c r="I30" s="79">
        <f t="shared" si="0"/>
        <v>1031.2</v>
      </c>
      <c r="J30" s="80">
        <v>641.4</v>
      </c>
      <c r="K30" s="22">
        <v>389.8</v>
      </c>
      <c r="L30" s="35"/>
      <c r="M30" s="36">
        <v>133.8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2">
        <f>SUM(M30)+AC31</f>
        <v>477.1</v>
      </c>
      <c r="AC30" s="1">
        <v>1534.08</v>
      </c>
      <c r="AD30" s="72"/>
    </row>
    <row r="31" spans="1:30" ht="12" customHeight="1">
      <c r="A31" s="7">
        <v>24</v>
      </c>
      <c r="B31" s="7" t="s">
        <v>68</v>
      </c>
      <c r="C31" s="7">
        <v>1985</v>
      </c>
      <c r="D31" s="7">
        <v>1</v>
      </c>
      <c r="E31" s="7">
        <v>0</v>
      </c>
      <c r="F31" s="7">
        <v>4</v>
      </c>
      <c r="G31" s="7">
        <v>8</v>
      </c>
      <c r="H31" s="81">
        <v>10</v>
      </c>
      <c r="I31" s="79">
        <f t="shared" si="0"/>
        <v>176.7</v>
      </c>
      <c r="J31" s="80">
        <v>176.7</v>
      </c>
      <c r="K31" s="22">
        <v>0</v>
      </c>
      <c r="L31" s="5" t="s">
        <v>170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2"/>
      <c r="AC31" s="1">
        <v>343.3</v>
      </c>
      <c r="AD31" s="72"/>
    </row>
    <row r="32" spans="1:30" ht="12" customHeight="1">
      <c r="A32" s="7">
        <v>25</v>
      </c>
      <c r="B32" s="7" t="s">
        <v>69</v>
      </c>
      <c r="C32" s="7">
        <v>1930</v>
      </c>
      <c r="D32" s="7">
        <v>3</v>
      </c>
      <c r="E32" s="7">
        <v>2</v>
      </c>
      <c r="F32" s="7">
        <v>18</v>
      </c>
      <c r="G32" s="7">
        <v>30</v>
      </c>
      <c r="H32" s="81">
        <v>29</v>
      </c>
      <c r="I32" s="79">
        <f t="shared" si="0"/>
        <v>715</v>
      </c>
      <c r="J32" s="80">
        <v>715</v>
      </c>
      <c r="K32" s="22">
        <v>0</v>
      </c>
      <c r="L32" s="5" t="s">
        <v>170</v>
      </c>
      <c r="M32" s="36">
        <v>80.7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2">
        <v>80.7</v>
      </c>
      <c r="AC32" s="1">
        <v>177.9</v>
      </c>
      <c r="AD32" s="72"/>
    </row>
    <row r="33" spans="1:30" ht="12" customHeight="1">
      <c r="A33" s="7">
        <v>26</v>
      </c>
      <c r="B33" s="7" t="s">
        <v>153</v>
      </c>
      <c r="C33" s="7">
        <v>1882</v>
      </c>
      <c r="D33" s="7">
        <v>3</v>
      </c>
      <c r="E33" s="7">
        <v>4</v>
      </c>
      <c r="F33" s="7">
        <v>24</v>
      </c>
      <c r="G33" s="7">
        <v>52</v>
      </c>
      <c r="H33" s="81">
        <v>72</v>
      </c>
      <c r="I33" s="79">
        <f t="shared" si="0"/>
        <v>3268.3</v>
      </c>
      <c r="J33" s="80">
        <v>1538.6</v>
      </c>
      <c r="K33" s="22">
        <v>1729.7</v>
      </c>
      <c r="L33" s="5" t="s">
        <v>170</v>
      </c>
      <c r="M33" s="36">
        <v>249.1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2">
        <f>SUM(M33)+AC34</f>
        <v>761.6</v>
      </c>
      <c r="AC33" s="1">
        <v>237.5</v>
      </c>
      <c r="AD33" s="72"/>
    </row>
    <row r="34" spans="1:34" ht="12" customHeight="1">
      <c r="A34" s="7">
        <v>27</v>
      </c>
      <c r="B34" s="7" t="s">
        <v>70</v>
      </c>
      <c r="C34" s="7">
        <v>1956</v>
      </c>
      <c r="D34" s="7">
        <v>2</v>
      </c>
      <c r="E34" s="7">
        <v>2</v>
      </c>
      <c r="F34" s="7">
        <v>8</v>
      </c>
      <c r="G34" s="7">
        <v>28</v>
      </c>
      <c r="H34" s="81">
        <v>18</v>
      </c>
      <c r="I34" s="79">
        <f t="shared" si="0"/>
        <v>568.9</v>
      </c>
      <c r="J34" s="80">
        <v>568.9</v>
      </c>
      <c r="K34" s="22">
        <v>0</v>
      </c>
      <c r="L34" s="5" t="s">
        <v>170</v>
      </c>
      <c r="M34" s="36">
        <v>47.6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2">
        <v>47.6</v>
      </c>
      <c r="AC34" s="1">
        <v>512.5</v>
      </c>
      <c r="AD34" s="72"/>
      <c r="AE34" s="1">
        <v>1729.7</v>
      </c>
      <c r="AH34" s="47"/>
    </row>
    <row r="35" spans="1:30" ht="12" customHeight="1">
      <c r="A35" s="7">
        <v>28</v>
      </c>
      <c r="B35" s="7" t="s">
        <v>71</v>
      </c>
      <c r="C35" s="7">
        <v>1905</v>
      </c>
      <c r="D35" s="7">
        <v>2</v>
      </c>
      <c r="E35" s="7">
        <v>0</v>
      </c>
      <c r="F35" s="7">
        <v>12</v>
      </c>
      <c r="G35" s="7">
        <v>20</v>
      </c>
      <c r="H35" s="81">
        <v>21</v>
      </c>
      <c r="I35" s="79">
        <f t="shared" si="0"/>
        <v>436.3</v>
      </c>
      <c r="J35" s="80">
        <v>436.3</v>
      </c>
      <c r="K35" s="22">
        <v>0</v>
      </c>
      <c r="L35" s="5" t="s">
        <v>170</v>
      </c>
      <c r="M35" s="36">
        <v>48.6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2">
        <v>48.6</v>
      </c>
      <c r="AC35" s="1">
        <v>284.5</v>
      </c>
      <c r="AD35" s="72"/>
    </row>
    <row r="36" spans="1:30" ht="12" customHeight="1">
      <c r="A36" s="7">
        <v>29</v>
      </c>
      <c r="B36" s="7" t="s">
        <v>72</v>
      </c>
      <c r="C36" s="7">
        <v>1959</v>
      </c>
      <c r="D36" s="7">
        <v>2</v>
      </c>
      <c r="E36" s="7">
        <v>2</v>
      </c>
      <c r="F36" s="7">
        <v>16</v>
      </c>
      <c r="G36" s="7">
        <v>24</v>
      </c>
      <c r="H36" s="81">
        <v>21</v>
      </c>
      <c r="I36" s="79">
        <f t="shared" si="0"/>
        <v>561.9</v>
      </c>
      <c r="J36" s="80">
        <v>561.9</v>
      </c>
      <c r="K36" s="22">
        <v>0</v>
      </c>
      <c r="L36" s="5" t="s">
        <v>170</v>
      </c>
      <c r="M36" s="36">
        <v>45.7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2">
        <v>45.7</v>
      </c>
      <c r="AC36" s="1">
        <v>218.2</v>
      </c>
      <c r="AD36" s="72"/>
    </row>
    <row r="37" spans="1:30" ht="12" customHeight="1">
      <c r="A37" s="7">
        <v>30</v>
      </c>
      <c r="B37" s="7" t="s">
        <v>73</v>
      </c>
      <c r="C37" s="7">
        <v>1960</v>
      </c>
      <c r="D37" s="7">
        <v>2</v>
      </c>
      <c r="E37" s="7">
        <v>2</v>
      </c>
      <c r="F37" s="7">
        <v>16</v>
      </c>
      <c r="G37" s="7">
        <v>24</v>
      </c>
      <c r="H37" s="81">
        <v>32</v>
      </c>
      <c r="I37" s="79">
        <f t="shared" si="0"/>
        <v>568.8</v>
      </c>
      <c r="J37" s="80">
        <v>568.8</v>
      </c>
      <c r="K37" s="22">
        <v>0</v>
      </c>
      <c r="L37" s="5" t="s">
        <v>170</v>
      </c>
      <c r="M37" s="36">
        <v>47.1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2">
        <v>47.1</v>
      </c>
      <c r="AC37" s="1">
        <v>281</v>
      </c>
      <c r="AD37" s="72"/>
    </row>
    <row r="38" spans="1:30" ht="12" customHeight="1">
      <c r="A38" s="7">
        <v>31</v>
      </c>
      <c r="B38" s="7" t="s">
        <v>74</v>
      </c>
      <c r="C38" s="7">
        <v>1959</v>
      </c>
      <c r="D38" s="7">
        <v>2</v>
      </c>
      <c r="E38" s="13">
        <v>7</v>
      </c>
      <c r="F38" s="7">
        <v>16</v>
      </c>
      <c r="G38" s="12">
        <v>24</v>
      </c>
      <c r="H38" s="104">
        <v>33</v>
      </c>
      <c r="I38" s="79">
        <f t="shared" si="0"/>
        <v>560.2</v>
      </c>
      <c r="J38" s="80">
        <v>560.2</v>
      </c>
      <c r="K38" s="22">
        <v>0</v>
      </c>
      <c r="L38" s="5" t="s">
        <v>170</v>
      </c>
      <c r="M38" s="36">
        <v>51.7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2">
        <v>51.7</v>
      </c>
      <c r="AC38" s="1">
        <v>285.8</v>
      </c>
      <c r="AD38" s="72"/>
    </row>
    <row r="39" spans="1:30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12">
        <v>24</v>
      </c>
      <c r="H39" s="104">
        <v>19</v>
      </c>
      <c r="I39" s="79">
        <f t="shared" si="0"/>
        <v>558.9</v>
      </c>
      <c r="J39" s="80">
        <v>558.9</v>
      </c>
      <c r="K39" s="22">
        <v>0</v>
      </c>
      <c r="L39" s="5" t="s">
        <v>170</v>
      </c>
      <c r="M39" s="36">
        <v>46.3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2">
        <v>46.3</v>
      </c>
      <c r="AC39" s="1">
        <v>280</v>
      </c>
      <c r="AD39" s="72"/>
    </row>
    <row r="40" spans="1:30" ht="12" customHeight="1">
      <c r="A40" s="7">
        <v>33</v>
      </c>
      <c r="B40" s="7" t="s">
        <v>76</v>
      </c>
      <c r="C40" s="7">
        <v>1958</v>
      </c>
      <c r="D40" s="7">
        <v>2</v>
      </c>
      <c r="E40" s="7">
        <v>2</v>
      </c>
      <c r="F40" s="7">
        <v>16</v>
      </c>
      <c r="G40" s="7">
        <v>24</v>
      </c>
      <c r="H40" s="81">
        <v>24</v>
      </c>
      <c r="I40" s="79">
        <f t="shared" si="0"/>
        <v>557</v>
      </c>
      <c r="J40" s="80">
        <v>557</v>
      </c>
      <c r="K40" s="22">
        <v>0</v>
      </c>
      <c r="L40" s="5" t="s">
        <v>170</v>
      </c>
      <c r="M40" s="36">
        <v>45.2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2">
        <v>45.2</v>
      </c>
      <c r="AC40" s="1">
        <v>280.7</v>
      </c>
      <c r="AD40" s="72"/>
    </row>
    <row r="41" spans="1:30" ht="12" customHeight="1">
      <c r="A41" s="7">
        <v>34</v>
      </c>
      <c r="B41" s="7" t="s">
        <v>77</v>
      </c>
      <c r="C41" s="7">
        <v>1959</v>
      </c>
      <c r="D41" s="7">
        <v>2</v>
      </c>
      <c r="E41" s="7">
        <v>1</v>
      </c>
      <c r="F41" s="12">
        <v>8</v>
      </c>
      <c r="G41" s="7">
        <v>12</v>
      </c>
      <c r="H41" s="81">
        <v>13</v>
      </c>
      <c r="I41" s="79">
        <f t="shared" si="0"/>
        <v>274.2</v>
      </c>
      <c r="J41" s="80">
        <v>274.2</v>
      </c>
      <c r="K41" s="22">
        <v>0</v>
      </c>
      <c r="L41" s="5" t="s">
        <v>170</v>
      </c>
      <c r="M41" s="36">
        <v>22.5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2">
        <v>22.5</v>
      </c>
      <c r="AC41" s="1">
        <v>278.9</v>
      </c>
      <c r="AD41" s="72"/>
    </row>
    <row r="42" spans="1:30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12">
        <v>16</v>
      </c>
      <c r="G42" s="7">
        <v>24</v>
      </c>
      <c r="H42" s="81">
        <v>25</v>
      </c>
      <c r="I42" s="79">
        <f t="shared" si="0"/>
        <v>555.9</v>
      </c>
      <c r="J42" s="80">
        <v>555.9</v>
      </c>
      <c r="K42" s="22">
        <v>0</v>
      </c>
      <c r="L42" s="5" t="s">
        <v>170</v>
      </c>
      <c r="M42" s="36">
        <v>46.3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2">
        <v>46.3</v>
      </c>
      <c r="AC42" s="1">
        <v>137.2</v>
      </c>
      <c r="AD42" s="72"/>
    </row>
    <row r="43" spans="1:30" ht="12" customHeight="1">
      <c r="A43" s="7">
        <v>36</v>
      </c>
      <c r="B43" s="7" t="s">
        <v>79</v>
      </c>
      <c r="C43" s="7">
        <v>1963</v>
      </c>
      <c r="D43" s="7">
        <v>3</v>
      </c>
      <c r="E43" s="7">
        <v>3</v>
      </c>
      <c r="F43" s="7">
        <v>36</v>
      </c>
      <c r="G43" s="7">
        <v>69</v>
      </c>
      <c r="H43" s="81">
        <v>61</v>
      </c>
      <c r="I43" s="79">
        <f t="shared" si="0"/>
        <v>1531</v>
      </c>
      <c r="J43" s="80">
        <v>1531</v>
      </c>
      <c r="K43" s="22">
        <v>0</v>
      </c>
      <c r="L43" s="5" t="s">
        <v>170</v>
      </c>
      <c r="M43" s="36">
        <v>108.6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2">
        <f>SUM(M43)+AC44</f>
        <v>619.5</v>
      </c>
      <c r="AC43" s="1">
        <v>278</v>
      </c>
      <c r="AD43" s="72"/>
    </row>
    <row r="44" spans="1:30" ht="12" customHeight="1">
      <c r="A44" s="7">
        <v>37</v>
      </c>
      <c r="B44" s="7" t="s">
        <v>80</v>
      </c>
      <c r="C44" s="7">
        <v>1962</v>
      </c>
      <c r="D44" s="7">
        <v>3</v>
      </c>
      <c r="E44" s="7">
        <v>3</v>
      </c>
      <c r="F44" s="7">
        <v>36</v>
      </c>
      <c r="G44" s="7">
        <v>69</v>
      </c>
      <c r="H44" s="81">
        <v>44</v>
      </c>
      <c r="I44" s="79">
        <f t="shared" si="0"/>
        <v>1542.9</v>
      </c>
      <c r="J44" s="80">
        <v>1502.9</v>
      </c>
      <c r="K44" s="22">
        <v>40</v>
      </c>
      <c r="L44" s="5" t="s">
        <v>170</v>
      </c>
      <c r="M44" s="36">
        <v>108.6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2">
        <v>108.6</v>
      </c>
      <c r="AC44" s="1">
        <v>510.9</v>
      </c>
      <c r="AD44" s="72"/>
    </row>
    <row r="45" spans="1:30" ht="12" customHeight="1">
      <c r="A45" s="7">
        <v>38</v>
      </c>
      <c r="B45" s="7" t="s">
        <v>81</v>
      </c>
      <c r="C45" s="7">
        <v>1968</v>
      </c>
      <c r="D45" s="12">
        <v>1</v>
      </c>
      <c r="E45" s="7">
        <v>0</v>
      </c>
      <c r="F45" s="7">
        <v>4</v>
      </c>
      <c r="G45" s="7">
        <v>8</v>
      </c>
      <c r="H45" s="81">
        <v>9</v>
      </c>
      <c r="I45" s="79">
        <f t="shared" si="0"/>
        <v>180.7</v>
      </c>
      <c r="J45" s="80">
        <v>180.7</v>
      </c>
      <c r="K45" s="22">
        <v>0</v>
      </c>
      <c r="L45" s="5" t="s">
        <v>170</v>
      </c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2"/>
      <c r="AC45" s="1">
        <v>1031.6</v>
      </c>
      <c r="AD45" s="72"/>
    </row>
    <row r="46" spans="1:30" ht="12" customHeight="1">
      <c r="A46" s="7">
        <v>39</v>
      </c>
      <c r="B46" s="81" t="s">
        <v>82</v>
      </c>
      <c r="C46" s="81">
        <v>1988</v>
      </c>
      <c r="D46" s="81">
        <v>5</v>
      </c>
      <c r="E46" s="81">
        <v>3</v>
      </c>
      <c r="F46" s="81">
        <v>60</v>
      </c>
      <c r="G46" s="81">
        <v>132</v>
      </c>
      <c r="H46" s="81">
        <v>125</v>
      </c>
      <c r="I46" s="79">
        <f aca="true" t="shared" si="1" ref="I46:I92">SUM(J46:K46)</f>
        <v>3253.2</v>
      </c>
      <c r="J46" s="80">
        <v>3253.2</v>
      </c>
      <c r="K46" s="80">
        <v>0</v>
      </c>
      <c r="L46" s="101" t="s">
        <v>176</v>
      </c>
      <c r="M46" s="95">
        <v>448.7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02">
        <v>448.7</v>
      </c>
      <c r="AC46" s="1">
        <v>151.6</v>
      </c>
      <c r="AD46" s="72"/>
    </row>
    <row r="47" spans="1:30" s="98" customFormat="1" ht="12" customHeight="1">
      <c r="A47" s="7">
        <v>40</v>
      </c>
      <c r="B47" s="7" t="s">
        <v>83</v>
      </c>
      <c r="C47" s="7">
        <v>1988</v>
      </c>
      <c r="D47" s="7">
        <v>5</v>
      </c>
      <c r="E47" s="7">
        <v>2</v>
      </c>
      <c r="F47" s="7">
        <v>30</v>
      </c>
      <c r="G47" s="7">
        <v>60</v>
      </c>
      <c r="H47" s="81">
        <v>55</v>
      </c>
      <c r="I47" s="80">
        <f t="shared" si="1"/>
        <v>1926.37</v>
      </c>
      <c r="J47" s="80">
        <v>1376.3</v>
      </c>
      <c r="K47" s="22">
        <v>550.07</v>
      </c>
      <c r="L47" s="5" t="s">
        <v>170</v>
      </c>
      <c r="M47" s="36">
        <v>176.5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2">
        <f>SUM(M47)+AC48</f>
        <v>562.31</v>
      </c>
      <c r="AC47" s="98">
        <v>651.6</v>
      </c>
      <c r="AD47" s="103"/>
    </row>
    <row r="48" spans="1:30" ht="12" customHeight="1">
      <c r="A48" s="7">
        <v>41</v>
      </c>
      <c r="B48" s="7" t="s">
        <v>84</v>
      </c>
      <c r="C48" s="7">
        <v>1955</v>
      </c>
      <c r="D48" s="7">
        <v>2</v>
      </c>
      <c r="E48" s="7">
        <v>3</v>
      </c>
      <c r="F48" s="7">
        <v>16</v>
      </c>
      <c r="G48" s="7">
        <v>38</v>
      </c>
      <c r="H48" s="81">
        <v>27</v>
      </c>
      <c r="I48" s="79">
        <f t="shared" si="1"/>
        <v>753.5</v>
      </c>
      <c r="J48" s="80">
        <v>572</v>
      </c>
      <c r="K48" s="22">
        <v>181.5</v>
      </c>
      <c r="L48" s="35" t="s">
        <v>178</v>
      </c>
      <c r="M48" s="36">
        <v>81.8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2">
        <v>81.8</v>
      </c>
      <c r="AC48" s="1">
        <v>385.81</v>
      </c>
      <c r="AD48" s="72"/>
    </row>
    <row r="49" spans="1:30" ht="12" customHeight="1">
      <c r="A49" s="7">
        <v>42</v>
      </c>
      <c r="B49" s="7" t="s">
        <v>85</v>
      </c>
      <c r="C49" s="7">
        <v>1955</v>
      </c>
      <c r="D49" s="7">
        <v>2</v>
      </c>
      <c r="E49" s="7">
        <v>2</v>
      </c>
      <c r="F49" s="7">
        <v>12</v>
      </c>
      <c r="G49" s="7">
        <v>24</v>
      </c>
      <c r="H49" s="81">
        <v>16</v>
      </c>
      <c r="I49" s="79">
        <f t="shared" si="1"/>
        <v>572.5</v>
      </c>
      <c r="J49" s="80">
        <v>512.1</v>
      </c>
      <c r="K49" s="22">
        <v>60.4</v>
      </c>
      <c r="L49" s="5" t="s">
        <v>170</v>
      </c>
      <c r="M49" s="36">
        <v>44.8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2">
        <v>81.8</v>
      </c>
      <c r="AC49" s="1">
        <v>355.2</v>
      </c>
      <c r="AD49" s="72"/>
    </row>
    <row r="50" spans="1:30" ht="12" customHeight="1">
      <c r="A50" s="7">
        <v>43</v>
      </c>
      <c r="B50" s="7" t="s">
        <v>86</v>
      </c>
      <c r="C50" s="7">
        <v>1956</v>
      </c>
      <c r="D50" s="7">
        <v>2</v>
      </c>
      <c r="E50" s="7">
        <v>3</v>
      </c>
      <c r="F50" s="7">
        <v>16</v>
      </c>
      <c r="G50" s="7">
        <v>36</v>
      </c>
      <c r="H50" s="81">
        <v>28</v>
      </c>
      <c r="I50" s="79">
        <f t="shared" si="1"/>
        <v>780.0999999999999</v>
      </c>
      <c r="J50" s="80">
        <v>740.3</v>
      </c>
      <c r="K50" s="22">
        <v>39.8</v>
      </c>
      <c r="L50" s="5" t="s">
        <v>170</v>
      </c>
      <c r="M50" s="36">
        <v>85.3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2">
        <v>85.3</v>
      </c>
      <c r="AC50" s="1">
        <v>286.5</v>
      </c>
      <c r="AD50" s="72"/>
    </row>
    <row r="51" spans="1:30" ht="12" customHeight="1">
      <c r="A51" s="81">
        <v>44</v>
      </c>
      <c r="B51" s="7" t="s">
        <v>87</v>
      </c>
      <c r="C51" s="7">
        <v>1956</v>
      </c>
      <c r="D51" s="7">
        <v>2</v>
      </c>
      <c r="E51" s="7">
        <v>2</v>
      </c>
      <c r="F51" s="7">
        <v>12</v>
      </c>
      <c r="G51" s="7">
        <v>32</v>
      </c>
      <c r="H51" s="81">
        <v>33</v>
      </c>
      <c r="I51" s="79">
        <f t="shared" si="1"/>
        <v>557.5</v>
      </c>
      <c r="J51" s="80">
        <v>557.5</v>
      </c>
      <c r="K51" s="22">
        <v>0</v>
      </c>
      <c r="L51" s="5" t="s">
        <v>170</v>
      </c>
      <c r="M51" s="36">
        <v>43.9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2">
        <v>43.9</v>
      </c>
      <c r="AC51" s="1">
        <v>391</v>
      </c>
      <c r="AD51" s="72"/>
    </row>
    <row r="52" spans="1:30" ht="12" customHeight="1">
      <c r="A52" s="7">
        <v>45</v>
      </c>
      <c r="B52" s="7" t="s">
        <v>88</v>
      </c>
      <c r="C52" s="7">
        <v>1957</v>
      </c>
      <c r="D52" s="7">
        <v>2</v>
      </c>
      <c r="E52" s="7">
        <v>3</v>
      </c>
      <c r="F52" s="7">
        <v>18</v>
      </c>
      <c r="G52" s="7">
        <v>67</v>
      </c>
      <c r="H52" s="81">
        <v>25</v>
      </c>
      <c r="I52" s="79">
        <f t="shared" si="1"/>
        <v>997.9</v>
      </c>
      <c r="J52" s="80">
        <v>772.5</v>
      </c>
      <c r="K52" s="22">
        <v>225.4</v>
      </c>
      <c r="L52" s="5" t="s">
        <v>170</v>
      </c>
      <c r="M52" s="36">
        <v>76.8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2">
        <f>SUM(M52)+AC53</f>
        <v>1074.6</v>
      </c>
      <c r="AC52" s="1">
        <v>280.3</v>
      </c>
      <c r="AD52" s="72"/>
    </row>
    <row r="53" spans="1:30" ht="12" customHeight="1">
      <c r="A53" s="7">
        <v>46</v>
      </c>
      <c r="B53" s="7" t="s">
        <v>89</v>
      </c>
      <c r="C53" s="7">
        <v>1959</v>
      </c>
      <c r="D53" s="7">
        <v>2</v>
      </c>
      <c r="E53" s="7">
        <v>1</v>
      </c>
      <c r="F53" s="7">
        <v>8</v>
      </c>
      <c r="G53" s="7">
        <v>12</v>
      </c>
      <c r="H53" s="81">
        <v>3</v>
      </c>
      <c r="I53" s="79">
        <f t="shared" si="1"/>
        <v>272</v>
      </c>
      <c r="J53" s="80">
        <v>202</v>
      </c>
      <c r="K53" s="22">
        <v>70</v>
      </c>
      <c r="L53" s="5" t="s">
        <v>170</v>
      </c>
      <c r="M53" s="36">
        <v>23.4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2">
        <v>23.4</v>
      </c>
      <c r="AC53" s="1">
        <v>997.8</v>
      </c>
      <c r="AD53" s="72"/>
    </row>
    <row r="54" spans="1:30" ht="12" customHeight="1">
      <c r="A54" s="7">
        <v>47</v>
      </c>
      <c r="B54" s="7" t="s">
        <v>224</v>
      </c>
      <c r="C54" s="7">
        <v>2017</v>
      </c>
      <c r="D54" s="7">
        <v>3</v>
      </c>
      <c r="E54" s="7">
        <v>42</v>
      </c>
      <c r="F54" s="7">
        <v>42</v>
      </c>
      <c r="G54" s="7">
        <v>1779.5</v>
      </c>
      <c r="H54" s="81">
        <v>62</v>
      </c>
      <c r="I54" s="79">
        <f t="shared" si="1"/>
        <v>1779.5</v>
      </c>
      <c r="J54" s="81">
        <v>1779.5</v>
      </c>
      <c r="K54" s="22">
        <v>0</v>
      </c>
      <c r="L54" s="5"/>
      <c r="M54" s="22">
        <v>247.6</v>
      </c>
      <c r="N54" s="22">
        <v>675.7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2">
        <v>675.7</v>
      </c>
      <c r="AC54" s="1">
        <v>138.2</v>
      </c>
      <c r="AD54" s="72"/>
    </row>
    <row r="55" spans="1:30" ht="12" customHeight="1">
      <c r="A55" s="7">
        <v>48</v>
      </c>
      <c r="B55" s="7" t="s">
        <v>90</v>
      </c>
      <c r="C55" s="7">
        <v>1951</v>
      </c>
      <c r="D55" s="7">
        <v>2</v>
      </c>
      <c r="E55" s="7">
        <v>2</v>
      </c>
      <c r="F55" s="7">
        <v>16</v>
      </c>
      <c r="G55" s="7">
        <v>24</v>
      </c>
      <c r="H55" s="81">
        <v>18</v>
      </c>
      <c r="I55" s="79">
        <f t="shared" si="1"/>
        <v>573.2</v>
      </c>
      <c r="J55" s="80">
        <v>573.2</v>
      </c>
      <c r="K55" s="22">
        <v>0</v>
      </c>
      <c r="L55" s="5" t="s">
        <v>170</v>
      </c>
      <c r="M55" s="36">
        <v>41.8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2">
        <v>41.8</v>
      </c>
      <c r="AD55" s="72"/>
    </row>
    <row r="56" spans="1:30" ht="12" customHeight="1">
      <c r="A56" s="7">
        <v>49</v>
      </c>
      <c r="B56" s="7" t="s">
        <v>223</v>
      </c>
      <c r="C56" s="7">
        <v>2018</v>
      </c>
      <c r="D56" s="7">
        <v>3</v>
      </c>
      <c r="E56" s="7"/>
      <c r="F56" s="7">
        <v>21</v>
      </c>
      <c r="G56" s="7"/>
      <c r="H56" s="81">
        <v>32</v>
      </c>
      <c r="I56" s="79">
        <f t="shared" si="1"/>
        <v>866</v>
      </c>
      <c r="J56" s="80">
        <v>866</v>
      </c>
      <c r="K56" s="22">
        <v>0</v>
      </c>
      <c r="L56" s="5"/>
      <c r="M56" s="36">
        <v>122.3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2">
        <v>466.7</v>
      </c>
      <c r="AC56" s="1">
        <v>286.8</v>
      </c>
      <c r="AD56" s="72"/>
    </row>
    <row r="57" spans="1:30" ht="12" customHeight="1">
      <c r="A57" s="7">
        <v>50</v>
      </c>
      <c r="B57" s="7" t="s">
        <v>91</v>
      </c>
      <c r="C57" s="7">
        <v>1961</v>
      </c>
      <c r="D57" s="7">
        <v>2</v>
      </c>
      <c r="E57" s="7">
        <v>1</v>
      </c>
      <c r="F57" s="7">
        <v>8</v>
      </c>
      <c r="G57" s="7">
        <v>12</v>
      </c>
      <c r="H57" s="81">
        <v>12</v>
      </c>
      <c r="I57" s="79">
        <f t="shared" si="1"/>
        <v>280.2</v>
      </c>
      <c r="J57" s="80">
        <v>213.1</v>
      </c>
      <c r="K57" s="22">
        <v>67.1</v>
      </c>
      <c r="L57" s="5" t="s">
        <v>170</v>
      </c>
      <c r="M57" s="36">
        <v>22.1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2">
        <v>22.1</v>
      </c>
      <c r="AD57" s="72"/>
    </row>
    <row r="58" spans="1:30" ht="12" customHeight="1">
      <c r="A58" s="5">
        <v>51</v>
      </c>
      <c r="B58" s="7" t="s">
        <v>92</v>
      </c>
      <c r="C58" s="7">
        <v>1961</v>
      </c>
      <c r="D58" s="7">
        <v>2</v>
      </c>
      <c r="E58" s="7">
        <v>2</v>
      </c>
      <c r="F58" s="7">
        <v>16</v>
      </c>
      <c r="G58" s="7">
        <v>24</v>
      </c>
      <c r="H58" s="81">
        <v>23</v>
      </c>
      <c r="I58" s="79">
        <f t="shared" si="1"/>
        <v>562.5</v>
      </c>
      <c r="J58" s="80">
        <v>562.5</v>
      </c>
      <c r="K58" s="22">
        <v>0</v>
      </c>
      <c r="L58" s="5" t="s">
        <v>170</v>
      </c>
      <c r="M58" s="36">
        <v>44.2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2">
        <v>44.2</v>
      </c>
      <c r="AC58" s="1">
        <v>141.7</v>
      </c>
      <c r="AD58" s="72"/>
    </row>
    <row r="59" spans="1:30" ht="12" customHeight="1">
      <c r="A59" s="7">
        <v>52</v>
      </c>
      <c r="B59" s="7" t="s">
        <v>93</v>
      </c>
      <c r="C59" s="7">
        <v>1962</v>
      </c>
      <c r="D59" s="7">
        <v>3</v>
      </c>
      <c r="E59" s="7">
        <v>3</v>
      </c>
      <c r="F59" s="7">
        <v>34</v>
      </c>
      <c r="G59" s="7">
        <v>66</v>
      </c>
      <c r="H59" s="81">
        <v>54</v>
      </c>
      <c r="I59" s="80">
        <f t="shared" si="1"/>
        <v>1503.5</v>
      </c>
      <c r="J59" s="80">
        <v>1289.8</v>
      </c>
      <c r="K59" s="22">
        <v>213.7</v>
      </c>
      <c r="L59" s="5" t="s">
        <v>170</v>
      </c>
      <c r="M59" s="36">
        <v>105.9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2">
        <f>SUM(M59)+AC60</f>
        <v>568.7</v>
      </c>
      <c r="AC59" s="1">
        <v>282.1</v>
      </c>
      <c r="AD59" s="72"/>
    </row>
    <row r="60" spans="1:30" ht="12" customHeight="1">
      <c r="A60" s="7">
        <v>53</v>
      </c>
      <c r="B60" s="7" t="s">
        <v>94</v>
      </c>
      <c r="C60" s="7">
        <v>1962</v>
      </c>
      <c r="D60" s="7">
        <v>3</v>
      </c>
      <c r="E60" s="7">
        <v>3</v>
      </c>
      <c r="F60" s="7">
        <v>36</v>
      </c>
      <c r="G60" s="7">
        <v>69</v>
      </c>
      <c r="H60" s="81">
        <v>62</v>
      </c>
      <c r="I60" s="79">
        <f t="shared" si="1"/>
        <v>1526.6</v>
      </c>
      <c r="J60" s="80">
        <v>1411</v>
      </c>
      <c r="K60" s="22">
        <v>115.6</v>
      </c>
      <c r="L60" s="5" t="s">
        <v>170</v>
      </c>
      <c r="M60" s="36">
        <v>117.6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2">
        <f>SUM(M60)+AC61</f>
        <v>1136</v>
      </c>
      <c r="AC60" s="1">
        <v>462.8</v>
      </c>
      <c r="AD60" s="72"/>
    </row>
    <row r="61" spans="1:30" ht="12" customHeight="1">
      <c r="A61" s="7">
        <v>54</v>
      </c>
      <c r="B61" s="7" t="s">
        <v>95</v>
      </c>
      <c r="C61" s="7">
        <v>1978</v>
      </c>
      <c r="D61" s="7">
        <v>3</v>
      </c>
      <c r="E61" s="7">
        <v>3</v>
      </c>
      <c r="F61" s="7">
        <v>41</v>
      </c>
      <c r="G61" s="7">
        <v>55</v>
      </c>
      <c r="H61" s="81">
        <v>64</v>
      </c>
      <c r="I61" s="79">
        <f t="shared" si="1"/>
        <v>1583.1000000000001</v>
      </c>
      <c r="J61" s="80">
        <v>1551.9</v>
      </c>
      <c r="K61" s="22">
        <v>31.2</v>
      </c>
      <c r="L61" s="5" t="s">
        <v>170</v>
      </c>
      <c r="M61" s="36">
        <v>241.3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2">
        <v>758.7</v>
      </c>
      <c r="AC61" s="1">
        <v>1018.4</v>
      </c>
      <c r="AD61" s="72"/>
    </row>
    <row r="62" spans="1:30" ht="12" customHeight="1">
      <c r="A62" s="7">
        <v>55</v>
      </c>
      <c r="B62" s="7" t="s">
        <v>96</v>
      </c>
      <c r="C62" s="7">
        <v>1952</v>
      </c>
      <c r="D62" s="7">
        <v>3</v>
      </c>
      <c r="E62" s="7">
        <v>5</v>
      </c>
      <c r="F62" s="7">
        <v>50</v>
      </c>
      <c r="G62" s="7">
        <v>100</v>
      </c>
      <c r="H62" s="81">
        <v>86</v>
      </c>
      <c r="I62" s="80">
        <f t="shared" si="1"/>
        <v>2369</v>
      </c>
      <c r="J62" s="80">
        <v>2168.3</v>
      </c>
      <c r="K62" s="22">
        <v>200.7</v>
      </c>
      <c r="L62" s="5" t="s">
        <v>170</v>
      </c>
      <c r="M62" s="36">
        <v>312.4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2">
        <v>312.4</v>
      </c>
      <c r="AC62" s="1">
        <v>77</v>
      </c>
      <c r="AD62" s="72"/>
    </row>
    <row r="63" spans="1:30" ht="12" customHeight="1">
      <c r="A63" s="7">
        <v>56</v>
      </c>
      <c r="B63" s="7" t="s">
        <v>186</v>
      </c>
      <c r="C63" s="7">
        <v>2013</v>
      </c>
      <c r="D63" s="7">
        <v>3</v>
      </c>
      <c r="E63" s="7"/>
      <c r="F63" s="7">
        <v>22</v>
      </c>
      <c r="G63" s="7"/>
      <c r="H63" s="81">
        <v>35</v>
      </c>
      <c r="I63" s="79">
        <f t="shared" si="1"/>
        <v>827.4</v>
      </c>
      <c r="J63" s="80">
        <v>827.4</v>
      </c>
      <c r="K63" s="22">
        <v>0</v>
      </c>
      <c r="L63" s="5" t="s">
        <v>170</v>
      </c>
      <c r="M63" s="36">
        <v>106.5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2">
        <v>106.5</v>
      </c>
      <c r="AC63" s="1">
        <v>721.8</v>
      </c>
      <c r="AD63" s="72"/>
    </row>
    <row r="64" spans="1:30" ht="12" customHeight="1">
      <c r="A64" s="7">
        <v>57</v>
      </c>
      <c r="B64" s="7" t="s">
        <v>187</v>
      </c>
      <c r="C64" s="7">
        <v>2013</v>
      </c>
      <c r="D64" s="7">
        <v>3</v>
      </c>
      <c r="E64" s="7"/>
      <c r="F64" s="7">
        <v>20</v>
      </c>
      <c r="G64" s="7"/>
      <c r="H64" s="81">
        <v>34</v>
      </c>
      <c r="I64" s="79">
        <f t="shared" si="1"/>
        <v>751.9</v>
      </c>
      <c r="J64" s="80">
        <v>751.9</v>
      </c>
      <c r="K64" s="22">
        <v>0</v>
      </c>
      <c r="L64" s="5" t="s">
        <v>170</v>
      </c>
      <c r="M64" s="36">
        <v>109.8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2">
        <v>109.8</v>
      </c>
      <c r="AC64" s="1">
        <v>551.6</v>
      </c>
      <c r="AD64" s="72"/>
    </row>
    <row r="65" spans="1:30" ht="12" customHeight="1">
      <c r="A65" s="7">
        <v>58</v>
      </c>
      <c r="B65" s="7" t="s">
        <v>97</v>
      </c>
      <c r="C65" s="7">
        <v>1994</v>
      </c>
      <c r="D65" s="7">
        <v>3</v>
      </c>
      <c r="E65" s="7">
        <v>3</v>
      </c>
      <c r="F65" s="7">
        <v>27</v>
      </c>
      <c r="G65" s="7">
        <v>54</v>
      </c>
      <c r="H65" s="81">
        <v>60</v>
      </c>
      <c r="I65" s="79">
        <f t="shared" si="1"/>
        <v>1438.2</v>
      </c>
      <c r="J65" s="80">
        <v>1438.2</v>
      </c>
      <c r="K65" s="22">
        <v>0</v>
      </c>
      <c r="L65" s="5" t="s">
        <v>170</v>
      </c>
      <c r="M65" s="36">
        <v>138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2">
        <f>SUM(M65)+AC66</f>
        <v>1097.2</v>
      </c>
      <c r="AC65" s="1">
        <v>501.2</v>
      </c>
      <c r="AD65" s="72"/>
    </row>
    <row r="66" spans="1:30" ht="12" customHeight="1">
      <c r="A66" s="7">
        <v>59</v>
      </c>
      <c r="B66" s="7" t="s">
        <v>98</v>
      </c>
      <c r="C66" s="7">
        <v>1973</v>
      </c>
      <c r="D66" s="7">
        <v>2</v>
      </c>
      <c r="E66" s="7">
        <v>1</v>
      </c>
      <c r="F66" s="7">
        <v>8</v>
      </c>
      <c r="G66" s="7">
        <v>14</v>
      </c>
      <c r="H66" s="81">
        <v>11</v>
      </c>
      <c r="I66" s="79">
        <f t="shared" si="1"/>
        <v>276</v>
      </c>
      <c r="J66" s="80">
        <v>276</v>
      </c>
      <c r="K66" s="22">
        <v>0</v>
      </c>
      <c r="L66" s="5" t="s">
        <v>170</v>
      </c>
      <c r="M66" s="36">
        <v>38.8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2">
        <v>38.8</v>
      </c>
      <c r="AC66" s="1">
        <v>959.2</v>
      </c>
      <c r="AD66" s="72"/>
    </row>
    <row r="67" spans="1:30" ht="12" customHeight="1">
      <c r="A67" s="7">
        <v>60</v>
      </c>
      <c r="B67" s="7" t="s">
        <v>99</v>
      </c>
      <c r="C67" s="7">
        <v>1992</v>
      </c>
      <c r="D67" s="7">
        <v>2</v>
      </c>
      <c r="E67" s="7">
        <v>3</v>
      </c>
      <c r="F67" s="7">
        <v>18</v>
      </c>
      <c r="G67" s="7">
        <v>44</v>
      </c>
      <c r="H67" s="81">
        <v>42</v>
      </c>
      <c r="I67" s="79">
        <f t="shared" si="1"/>
        <v>981</v>
      </c>
      <c r="J67" s="80">
        <v>981</v>
      </c>
      <c r="K67" s="22">
        <v>0</v>
      </c>
      <c r="L67" s="35" t="s">
        <v>176</v>
      </c>
      <c r="M67" s="36">
        <v>97.1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2">
        <v>97.1</v>
      </c>
      <c r="AC67" s="1">
        <v>138.9</v>
      </c>
      <c r="AD67" s="72"/>
    </row>
    <row r="68" spans="1:30" ht="12" customHeight="1">
      <c r="A68" s="7">
        <v>61</v>
      </c>
      <c r="B68" s="7" t="s">
        <v>26</v>
      </c>
      <c r="C68" s="7">
        <v>2011</v>
      </c>
      <c r="D68" s="7">
        <v>3</v>
      </c>
      <c r="E68" s="7">
        <v>1</v>
      </c>
      <c r="F68" s="7">
        <v>33</v>
      </c>
      <c r="G68" s="7"/>
      <c r="H68" s="81">
        <v>45</v>
      </c>
      <c r="I68" s="79">
        <f t="shared" si="1"/>
        <v>1237.2</v>
      </c>
      <c r="J68" s="80">
        <v>1237.2</v>
      </c>
      <c r="K68" s="22">
        <v>0</v>
      </c>
      <c r="L68" s="5" t="s">
        <v>170</v>
      </c>
      <c r="M68" s="36">
        <v>135.3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2">
        <f>SUM(M68)+AC69</f>
        <v>960.0999999999999</v>
      </c>
      <c r="AC68" s="1">
        <v>981</v>
      </c>
      <c r="AD68" s="72"/>
    </row>
    <row r="69" spans="1:30" ht="12" customHeight="1">
      <c r="A69" s="7">
        <v>62</v>
      </c>
      <c r="B69" s="7" t="s">
        <v>100</v>
      </c>
      <c r="C69" s="7">
        <v>1935</v>
      </c>
      <c r="D69" s="7">
        <v>1</v>
      </c>
      <c r="E69" s="7">
        <v>0</v>
      </c>
      <c r="F69" s="7">
        <v>4</v>
      </c>
      <c r="G69" s="7">
        <v>7</v>
      </c>
      <c r="H69" s="81">
        <v>10</v>
      </c>
      <c r="I69" s="79">
        <f t="shared" si="1"/>
        <v>166.7</v>
      </c>
      <c r="J69" s="80">
        <v>166.7</v>
      </c>
      <c r="K69" s="22">
        <v>0</v>
      </c>
      <c r="L69" s="5" t="s">
        <v>170</v>
      </c>
      <c r="M69" s="3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2"/>
      <c r="AC69" s="1">
        <v>824.8</v>
      </c>
      <c r="AD69" s="72"/>
    </row>
    <row r="70" spans="1:30" ht="12" customHeight="1">
      <c r="A70" s="7">
        <v>63</v>
      </c>
      <c r="B70" s="7" t="s">
        <v>101</v>
      </c>
      <c r="C70" s="7">
        <v>1976</v>
      </c>
      <c r="D70" s="7">
        <v>2</v>
      </c>
      <c r="E70" s="7">
        <v>2</v>
      </c>
      <c r="F70" s="7">
        <v>12</v>
      </c>
      <c r="G70" s="7">
        <v>24</v>
      </c>
      <c r="H70" s="81">
        <v>22</v>
      </c>
      <c r="I70" s="79">
        <f t="shared" si="1"/>
        <v>524.5</v>
      </c>
      <c r="J70" s="80">
        <v>524.5</v>
      </c>
      <c r="K70" s="22">
        <v>0</v>
      </c>
      <c r="L70" s="5" t="s">
        <v>170</v>
      </c>
      <c r="M70" s="36">
        <v>53.8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2">
        <v>53.8</v>
      </c>
      <c r="AC70" s="1">
        <v>166.7</v>
      </c>
      <c r="AD70" s="72"/>
    </row>
    <row r="71" spans="1:30" ht="12" customHeight="1">
      <c r="A71" s="7">
        <v>64</v>
      </c>
      <c r="B71" s="7" t="s">
        <v>102</v>
      </c>
      <c r="C71" s="7">
        <v>1965</v>
      </c>
      <c r="D71" s="7">
        <v>1</v>
      </c>
      <c r="E71" s="7">
        <v>2</v>
      </c>
      <c r="F71" s="7">
        <v>4</v>
      </c>
      <c r="G71" s="7">
        <v>8</v>
      </c>
      <c r="H71" s="81">
        <v>6</v>
      </c>
      <c r="I71" s="79">
        <f t="shared" si="1"/>
        <v>144.4</v>
      </c>
      <c r="J71" s="80">
        <v>144.4</v>
      </c>
      <c r="K71" s="22">
        <v>0</v>
      </c>
      <c r="L71" s="5" t="s">
        <v>170</v>
      </c>
      <c r="M71" s="3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2"/>
      <c r="AC71" s="1">
        <v>262.25</v>
      </c>
      <c r="AD71" s="72"/>
    </row>
    <row r="72" spans="1:30" ht="12" customHeight="1">
      <c r="A72" s="7">
        <v>65</v>
      </c>
      <c r="B72" s="7" t="s">
        <v>103</v>
      </c>
      <c r="C72" s="7">
        <v>1987</v>
      </c>
      <c r="D72" s="7">
        <v>1</v>
      </c>
      <c r="E72" s="7">
        <v>2</v>
      </c>
      <c r="F72" s="7">
        <v>2</v>
      </c>
      <c r="G72" s="7">
        <v>6</v>
      </c>
      <c r="H72" s="81">
        <v>6</v>
      </c>
      <c r="I72" s="79">
        <f t="shared" si="1"/>
        <v>137</v>
      </c>
      <c r="J72" s="80">
        <v>137</v>
      </c>
      <c r="K72" s="22">
        <v>0</v>
      </c>
      <c r="L72" s="5" t="s">
        <v>170</v>
      </c>
      <c r="M72" s="3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2"/>
      <c r="AC72" s="1">
        <v>144.4</v>
      </c>
      <c r="AD72" s="72"/>
    </row>
    <row r="73" spans="1:30" ht="12" customHeight="1">
      <c r="A73" s="7">
        <v>66</v>
      </c>
      <c r="B73" s="7" t="s">
        <v>104</v>
      </c>
      <c r="C73" s="7">
        <v>1968</v>
      </c>
      <c r="D73" s="7">
        <v>1</v>
      </c>
      <c r="E73" s="7">
        <v>4</v>
      </c>
      <c r="F73" s="7">
        <v>4</v>
      </c>
      <c r="G73" s="7">
        <v>8</v>
      </c>
      <c r="H73" s="81">
        <v>6</v>
      </c>
      <c r="I73" s="79">
        <f t="shared" si="1"/>
        <v>178.2</v>
      </c>
      <c r="J73" s="80">
        <v>178.2</v>
      </c>
      <c r="K73" s="22">
        <v>0</v>
      </c>
      <c r="L73" s="5" t="s">
        <v>170</v>
      </c>
      <c r="M73" s="3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2"/>
      <c r="AC73" s="1">
        <v>136.6</v>
      </c>
      <c r="AD73" s="72"/>
    </row>
    <row r="74" spans="1:30" ht="12" customHeight="1">
      <c r="A74" s="7">
        <v>67</v>
      </c>
      <c r="B74" s="7" t="s">
        <v>105</v>
      </c>
      <c r="C74" s="7">
        <v>1972</v>
      </c>
      <c r="D74" s="7">
        <v>1</v>
      </c>
      <c r="E74" s="7">
        <v>2</v>
      </c>
      <c r="F74" s="7">
        <v>2</v>
      </c>
      <c r="G74" s="7">
        <v>5</v>
      </c>
      <c r="H74" s="81">
        <v>4</v>
      </c>
      <c r="I74" s="79">
        <f t="shared" si="1"/>
        <v>103.5</v>
      </c>
      <c r="J74" s="80">
        <v>103.5</v>
      </c>
      <c r="K74" s="22">
        <v>0</v>
      </c>
      <c r="L74" s="5" t="s">
        <v>170</v>
      </c>
      <c r="M74" s="3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2"/>
      <c r="AC74" s="1">
        <v>178.2</v>
      </c>
      <c r="AD74" s="72"/>
    </row>
    <row r="75" spans="1:30" ht="12" customHeight="1">
      <c r="A75" s="7">
        <v>68</v>
      </c>
      <c r="B75" s="7" t="s">
        <v>106</v>
      </c>
      <c r="C75" s="7">
        <v>1977</v>
      </c>
      <c r="D75" s="7">
        <v>2</v>
      </c>
      <c r="E75" s="7">
        <v>2</v>
      </c>
      <c r="F75" s="7">
        <v>16</v>
      </c>
      <c r="G75" s="7">
        <v>32</v>
      </c>
      <c r="H75" s="81">
        <v>26</v>
      </c>
      <c r="I75" s="79">
        <f t="shared" si="1"/>
        <v>772.4</v>
      </c>
      <c r="J75" s="80">
        <v>772.4</v>
      </c>
      <c r="K75" s="22">
        <v>0</v>
      </c>
      <c r="L75" s="5" t="s">
        <v>170</v>
      </c>
      <c r="M75" s="36">
        <v>65.2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52">
        <v>65.2</v>
      </c>
      <c r="AC75" s="1">
        <v>103.5</v>
      </c>
      <c r="AD75" s="72"/>
    </row>
    <row r="76" spans="1:30" s="10" customFormat="1" ht="12" customHeight="1">
      <c r="A76" s="7">
        <v>69</v>
      </c>
      <c r="B76" s="7" t="s">
        <v>107</v>
      </c>
      <c r="C76" s="7">
        <v>1984</v>
      </c>
      <c r="D76" s="7">
        <v>2</v>
      </c>
      <c r="E76" s="7">
        <v>3</v>
      </c>
      <c r="F76" s="7">
        <v>18</v>
      </c>
      <c r="G76" s="7">
        <v>36</v>
      </c>
      <c r="H76" s="81">
        <v>35</v>
      </c>
      <c r="I76" s="79">
        <f t="shared" si="1"/>
        <v>845.9</v>
      </c>
      <c r="J76" s="80">
        <v>845.9</v>
      </c>
      <c r="K76" s="22">
        <v>0</v>
      </c>
      <c r="L76" s="5" t="s">
        <v>170</v>
      </c>
      <c r="M76" s="36">
        <v>97.1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2">
        <v>97.1</v>
      </c>
      <c r="AC76" s="10">
        <v>386.1</v>
      </c>
      <c r="AD76" s="72"/>
    </row>
    <row r="77" spans="1:30" ht="12" customHeight="1">
      <c r="A77" s="7">
        <v>70</v>
      </c>
      <c r="B77" s="7" t="s">
        <v>108</v>
      </c>
      <c r="C77" s="7">
        <v>1985</v>
      </c>
      <c r="D77" s="7">
        <v>2</v>
      </c>
      <c r="E77" s="7">
        <v>3</v>
      </c>
      <c r="F77" s="7">
        <v>18</v>
      </c>
      <c r="G77" s="7">
        <v>36</v>
      </c>
      <c r="H77" s="81">
        <v>36</v>
      </c>
      <c r="I77" s="79">
        <f t="shared" si="1"/>
        <v>865.8</v>
      </c>
      <c r="J77" s="80">
        <v>865.8</v>
      </c>
      <c r="K77" s="22">
        <v>0</v>
      </c>
      <c r="L77" s="5" t="s">
        <v>170</v>
      </c>
      <c r="M77" s="36">
        <v>88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2">
        <v>88</v>
      </c>
      <c r="AC77" s="1">
        <v>422.95</v>
      </c>
      <c r="AD77" s="72"/>
    </row>
    <row r="78" spans="1:30" ht="12" customHeight="1">
      <c r="A78" s="7">
        <v>71</v>
      </c>
      <c r="B78" s="7" t="s">
        <v>109</v>
      </c>
      <c r="C78" s="7">
        <v>1990</v>
      </c>
      <c r="D78" s="7">
        <v>3</v>
      </c>
      <c r="E78" s="7">
        <v>3</v>
      </c>
      <c r="F78" s="7">
        <v>27</v>
      </c>
      <c r="G78" s="7">
        <v>54</v>
      </c>
      <c r="H78" s="81">
        <v>55</v>
      </c>
      <c r="I78" s="79">
        <f t="shared" si="1"/>
        <v>1284.3</v>
      </c>
      <c r="J78" s="80">
        <v>1284.3</v>
      </c>
      <c r="K78" s="22">
        <v>0</v>
      </c>
      <c r="L78" s="5" t="s">
        <v>170</v>
      </c>
      <c r="M78" s="36">
        <v>135.3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52">
        <v>135.3</v>
      </c>
      <c r="AC78" s="1">
        <v>432.9</v>
      </c>
      <c r="AD78" s="72"/>
    </row>
    <row r="79" spans="1:30" s="10" customFormat="1" ht="12" customHeight="1">
      <c r="A79" s="7">
        <v>72</v>
      </c>
      <c r="B79" s="7" t="s">
        <v>110</v>
      </c>
      <c r="C79" s="7">
        <v>1995</v>
      </c>
      <c r="D79" s="7">
        <v>3</v>
      </c>
      <c r="E79" s="7">
        <v>3</v>
      </c>
      <c r="F79" s="7">
        <v>27</v>
      </c>
      <c r="G79" s="7">
        <v>54</v>
      </c>
      <c r="H79" s="81">
        <v>64</v>
      </c>
      <c r="I79" s="79">
        <f t="shared" si="1"/>
        <v>1433.1</v>
      </c>
      <c r="J79" s="80">
        <v>1433.1</v>
      </c>
      <c r="K79" s="22">
        <v>0</v>
      </c>
      <c r="L79" s="5" t="s">
        <v>170</v>
      </c>
      <c r="M79" s="36">
        <v>142.9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2">
        <v>142.9</v>
      </c>
      <c r="AC79" s="10">
        <v>856.2</v>
      </c>
      <c r="AD79" s="72"/>
    </row>
    <row r="80" spans="1:30" ht="12" customHeight="1">
      <c r="A80" s="7">
        <v>73</v>
      </c>
      <c r="B80" s="7" t="s">
        <v>111</v>
      </c>
      <c r="C80" s="7">
        <v>1995</v>
      </c>
      <c r="D80" s="7">
        <v>3</v>
      </c>
      <c r="E80" s="7">
        <v>5</v>
      </c>
      <c r="F80" s="7">
        <v>45</v>
      </c>
      <c r="G80" s="7">
        <v>108</v>
      </c>
      <c r="H80" s="81">
        <v>129</v>
      </c>
      <c r="I80" s="79">
        <f t="shared" si="1"/>
        <v>2571.8</v>
      </c>
      <c r="J80" s="80">
        <v>2571.8</v>
      </c>
      <c r="K80" s="22">
        <v>0</v>
      </c>
      <c r="L80" s="5" t="s">
        <v>170</v>
      </c>
      <c r="M80" s="36">
        <v>216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2">
        <v>216</v>
      </c>
      <c r="AC80" s="1">
        <v>956.2</v>
      </c>
      <c r="AD80" s="72"/>
    </row>
    <row r="81" spans="1:30" ht="12" customHeight="1">
      <c r="A81" s="7">
        <v>74</v>
      </c>
      <c r="B81" s="7" t="s">
        <v>112</v>
      </c>
      <c r="C81" s="7">
        <v>1988</v>
      </c>
      <c r="D81" s="7">
        <v>2</v>
      </c>
      <c r="E81" s="7">
        <v>0</v>
      </c>
      <c r="F81" s="7">
        <v>6</v>
      </c>
      <c r="G81" s="7">
        <v>14</v>
      </c>
      <c r="H81" s="81">
        <v>9</v>
      </c>
      <c r="I81" s="79">
        <f t="shared" si="1"/>
        <v>349.3</v>
      </c>
      <c r="J81" s="80">
        <v>349.3</v>
      </c>
      <c r="K81" s="22">
        <v>0</v>
      </c>
      <c r="L81" s="5" t="s">
        <v>170</v>
      </c>
      <c r="M81" s="3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2"/>
      <c r="AC81" s="1">
        <v>125.8</v>
      </c>
      <c r="AD81" s="72"/>
    </row>
    <row r="82" spans="1:30" ht="14.25" customHeight="1">
      <c r="A82" s="7">
        <v>75</v>
      </c>
      <c r="B82" s="7" t="s">
        <v>113</v>
      </c>
      <c r="C82" s="7">
        <v>1968</v>
      </c>
      <c r="D82" s="7">
        <v>2</v>
      </c>
      <c r="E82" s="7">
        <v>1</v>
      </c>
      <c r="F82" s="7">
        <v>8</v>
      </c>
      <c r="G82" s="7">
        <v>16</v>
      </c>
      <c r="H82" s="81">
        <v>13</v>
      </c>
      <c r="I82" s="79">
        <f t="shared" si="1"/>
        <v>344.3</v>
      </c>
      <c r="J82" s="80">
        <v>344.3</v>
      </c>
      <c r="K82" s="22">
        <v>0</v>
      </c>
      <c r="L82" s="5" t="s">
        <v>170</v>
      </c>
      <c r="M82" s="36">
        <v>30.7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2">
        <v>30.7</v>
      </c>
      <c r="AC82" s="1">
        <v>174.7</v>
      </c>
      <c r="AD82" s="72"/>
    </row>
    <row r="83" spans="1:30" ht="14.25" customHeight="1">
      <c r="A83" s="7">
        <v>76</v>
      </c>
      <c r="B83" s="7" t="s">
        <v>114</v>
      </c>
      <c r="C83" s="7">
        <v>1973</v>
      </c>
      <c r="D83" s="7">
        <v>2</v>
      </c>
      <c r="E83" s="7">
        <v>2</v>
      </c>
      <c r="F83" s="7">
        <v>12</v>
      </c>
      <c r="G83" s="7">
        <v>24</v>
      </c>
      <c r="H83" s="81">
        <v>28</v>
      </c>
      <c r="I83" s="79">
        <f t="shared" si="1"/>
        <v>449</v>
      </c>
      <c r="J83" s="80">
        <v>449</v>
      </c>
      <c r="K83" s="22">
        <v>0</v>
      </c>
      <c r="L83" s="5" t="s">
        <v>170</v>
      </c>
      <c r="M83" s="36">
        <v>48.8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2">
        <v>48.8</v>
      </c>
      <c r="AC83" s="1">
        <v>171.85</v>
      </c>
      <c r="AD83" s="72"/>
    </row>
    <row r="84" spans="1:30" ht="14.25" customHeight="1">
      <c r="A84" s="7">
        <v>77</v>
      </c>
      <c r="B84" s="7" t="s">
        <v>115</v>
      </c>
      <c r="C84" s="7">
        <v>1972</v>
      </c>
      <c r="D84" s="7">
        <v>1</v>
      </c>
      <c r="E84" s="7">
        <v>0</v>
      </c>
      <c r="F84" s="7">
        <v>2</v>
      </c>
      <c r="G84" s="7">
        <v>4</v>
      </c>
      <c r="H84" s="81">
        <v>3</v>
      </c>
      <c r="I84" s="79">
        <f t="shared" si="1"/>
        <v>101.6</v>
      </c>
      <c r="J84" s="80">
        <v>101.6</v>
      </c>
      <c r="K84" s="22">
        <v>0</v>
      </c>
      <c r="L84" s="5" t="s">
        <v>170</v>
      </c>
      <c r="M84" s="3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2"/>
      <c r="AC84" s="1">
        <v>224.5</v>
      </c>
      <c r="AD84" s="72"/>
    </row>
    <row r="85" spans="1:30" ht="14.25" customHeight="1">
      <c r="A85" s="7">
        <v>78</v>
      </c>
      <c r="B85" s="7" t="s">
        <v>116</v>
      </c>
      <c r="C85" s="7">
        <v>1972</v>
      </c>
      <c r="D85" s="7">
        <v>1</v>
      </c>
      <c r="E85" s="7">
        <v>0</v>
      </c>
      <c r="F85" s="7">
        <v>2</v>
      </c>
      <c r="G85" s="7">
        <v>5</v>
      </c>
      <c r="H85" s="81">
        <v>7</v>
      </c>
      <c r="I85" s="79">
        <f t="shared" si="1"/>
        <v>115.4</v>
      </c>
      <c r="J85" s="80">
        <v>115.4</v>
      </c>
      <c r="K85" s="22">
        <v>0</v>
      </c>
      <c r="L85" s="5" t="s">
        <v>170</v>
      </c>
      <c r="M85" s="3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2"/>
      <c r="AC85" s="1">
        <v>101.6</v>
      </c>
      <c r="AD85" s="72"/>
    </row>
    <row r="86" spans="1:30" ht="14.25" customHeight="1">
      <c r="A86" s="7">
        <v>79</v>
      </c>
      <c r="B86" s="7" t="s">
        <v>117</v>
      </c>
      <c r="C86" s="7">
        <v>1972</v>
      </c>
      <c r="D86" s="7">
        <v>1</v>
      </c>
      <c r="E86" s="7">
        <v>0</v>
      </c>
      <c r="F86" s="7">
        <v>2</v>
      </c>
      <c r="G86" s="7">
        <v>4</v>
      </c>
      <c r="H86" s="81">
        <v>3</v>
      </c>
      <c r="I86" s="79">
        <f t="shared" si="1"/>
        <v>78.1</v>
      </c>
      <c r="J86" s="80">
        <v>78.1</v>
      </c>
      <c r="K86" s="22">
        <v>0</v>
      </c>
      <c r="L86" s="5" t="s">
        <v>170</v>
      </c>
      <c r="M86" s="3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2"/>
      <c r="AC86" s="1">
        <v>115.4</v>
      </c>
      <c r="AD86" s="72"/>
    </row>
    <row r="87" spans="1:30" ht="14.25" customHeight="1">
      <c r="A87" s="7">
        <v>80</v>
      </c>
      <c r="B87" s="7" t="s">
        <v>118</v>
      </c>
      <c r="C87" s="7">
        <v>1972</v>
      </c>
      <c r="D87" s="7">
        <v>1</v>
      </c>
      <c r="E87" s="7">
        <v>0</v>
      </c>
      <c r="F87" s="7">
        <v>2</v>
      </c>
      <c r="G87" s="7">
        <v>4</v>
      </c>
      <c r="H87" s="81">
        <v>5</v>
      </c>
      <c r="I87" s="79">
        <f t="shared" si="1"/>
        <v>78.8</v>
      </c>
      <c r="J87" s="80">
        <v>78.8</v>
      </c>
      <c r="K87" s="22">
        <v>0</v>
      </c>
      <c r="L87" s="5" t="s">
        <v>170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2"/>
      <c r="AC87" s="1">
        <v>78.1</v>
      </c>
      <c r="AD87" s="72"/>
    </row>
    <row r="88" spans="1:30" ht="14.25" customHeight="1">
      <c r="A88" s="7">
        <v>81</v>
      </c>
      <c r="B88" s="7" t="s">
        <v>119</v>
      </c>
      <c r="C88" s="7">
        <v>1972</v>
      </c>
      <c r="D88" s="7">
        <v>1</v>
      </c>
      <c r="E88" s="7">
        <v>1</v>
      </c>
      <c r="F88" s="7">
        <v>1</v>
      </c>
      <c r="G88" s="7">
        <v>2</v>
      </c>
      <c r="H88" s="81">
        <v>3</v>
      </c>
      <c r="I88" s="79">
        <f t="shared" si="1"/>
        <v>79.5</v>
      </c>
      <c r="J88" s="80">
        <v>79.5</v>
      </c>
      <c r="K88" s="22">
        <v>0</v>
      </c>
      <c r="L88" s="5" t="s">
        <v>170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2"/>
      <c r="AC88" s="1">
        <v>78.8</v>
      </c>
      <c r="AD88" s="72"/>
    </row>
    <row r="89" spans="1:30" ht="14.25" customHeight="1">
      <c r="A89" s="7">
        <v>82</v>
      </c>
      <c r="B89" s="7" t="s">
        <v>120</v>
      </c>
      <c r="C89" s="7">
        <v>1975</v>
      </c>
      <c r="D89" s="7">
        <v>1</v>
      </c>
      <c r="E89" s="7">
        <v>0</v>
      </c>
      <c r="F89" s="7">
        <v>2</v>
      </c>
      <c r="G89" s="7">
        <v>4</v>
      </c>
      <c r="H89" s="81">
        <v>6</v>
      </c>
      <c r="I89" s="79">
        <f t="shared" si="1"/>
        <v>78</v>
      </c>
      <c r="J89" s="80">
        <v>78</v>
      </c>
      <c r="K89" s="22">
        <v>0</v>
      </c>
      <c r="L89" s="5" t="s">
        <v>170</v>
      </c>
      <c r="M89" s="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2"/>
      <c r="AC89" s="1">
        <v>79.3</v>
      </c>
      <c r="AD89" s="72"/>
    </row>
    <row r="90" spans="1:30" ht="14.25" customHeight="1">
      <c r="A90" s="7">
        <v>83</v>
      </c>
      <c r="B90" s="7" t="s">
        <v>121</v>
      </c>
      <c r="C90" s="7">
        <v>1975</v>
      </c>
      <c r="D90" s="7">
        <v>1</v>
      </c>
      <c r="E90" s="7">
        <v>0</v>
      </c>
      <c r="F90" s="7">
        <v>2</v>
      </c>
      <c r="G90" s="7">
        <v>4</v>
      </c>
      <c r="H90" s="81">
        <v>6</v>
      </c>
      <c r="I90" s="79">
        <f t="shared" si="1"/>
        <v>95.4</v>
      </c>
      <c r="J90" s="80">
        <v>95.4</v>
      </c>
      <c r="K90" s="22">
        <v>0</v>
      </c>
      <c r="L90" s="5" t="s">
        <v>170</v>
      </c>
      <c r="M90" s="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2"/>
      <c r="AC90" s="1">
        <v>78.3</v>
      </c>
      <c r="AD90" s="72"/>
    </row>
    <row r="91" spans="1:30" ht="14.25" customHeight="1">
      <c r="A91" s="7">
        <v>84</v>
      </c>
      <c r="B91" s="7" t="s">
        <v>122</v>
      </c>
      <c r="C91" s="7">
        <v>1975</v>
      </c>
      <c r="D91" s="7">
        <v>1</v>
      </c>
      <c r="E91" s="7">
        <v>0</v>
      </c>
      <c r="F91" s="7">
        <v>2</v>
      </c>
      <c r="G91" s="7">
        <v>4</v>
      </c>
      <c r="H91" s="81">
        <v>6</v>
      </c>
      <c r="I91" s="79">
        <f t="shared" si="1"/>
        <v>97.8</v>
      </c>
      <c r="J91" s="80">
        <v>97.8</v>
      </c>
      <c r="K91" s="22">
        <v>0</v>
      </c>
      <c r="L91" s="5" t="s">
        <v>170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2"/>
      <c r="AC91" s="1">
        <v>95.4</v>
      </c>
      <c r="AD91" s="72"/>
    </row>
    <row r="92" spans="1:30" ht="14.25" customHeight="1">
      <c r="A92" s="7">
        <v>85</v>
      </c>
      <c r="B92" s="7" t="s">
        <v>123</v>
      </c>
      <c r="C92" s="7">
        <v>1975</v>
      </c>
      <c r="D92" s="7">
        <v>1</v>
      </c>
      <c r="E92" s="7">
        <v>0</v>
      </c>
      <c r="F92" s="7">
        <v>2</v>
      </c>
      <c r="G92" s="7">
        <v>4</v>
      </c>
      <c r="H92" s="81">
        <v>4</v>
      </c>
      <c r="I92" s="79">
        <f t="shared" si="1"/>
        <v>88.6</v>
      </c>
      <c r="J92" s="80">
        <v>88.6</v>
      </c>
      <c r="K92" s="22">
        <v>0</v>
      </c>
      <c r="L92" s="5" t="s">
        <v>170</v>
      </c>
      <c r="M92" s="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2"/>
      <c r="AC92" s="1">
        <v>97.8</v>
      </c>
      <c r="AD92" s="72"/>
    </row>
    <row r="93" spans="1:30" ht="14.25" customHeight="1">
      <c r="A93" s="7">
        <v>86</v>
      </c>
      <c r="B93" s="7" t="s">
        <v>151</v>
      </c>
      <c r="C93" s="7">
        <v>1976</v>
      </c>
      <c r="D93" s="7">
        <v>2</v>
      </c>
      <c r="E93" s="7">
        <v>1</v>
      </c>
      <c r="F93" s="7">
        <v>8</v>
      </c>
      <c r="G93" s="7">
        <v>18</v>
      </c>
      <c r="H93" s="81">
        <v>19</v>
      </c>
      <c r="I93" s="79">
        <f aca="true" t="shared" si="2" ref="I93:I141">SUM(J93:K93)</f>
        <v>347.2</v>
      </c>
      <c r="J93" s="80">
        <v>347.2</v>
      </c>
      <c r="K93" s="22">
        <v>0</v>
      </c>
      <c r="L93" s="5" t="s">
        <v>170</v>
      </c>
      <c r="M93" s="36">
        <v>29.2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2">
        <v>29.2</v>
      </c>
      <c r="AC93" s="1">
        <v>78.6</v>
      </c>
      <c r="AD93" s="72"/>
    </row>
    <row r="94" spans="1:30" ht="14.25" customHeight="1">
      <c r="A94" s="7">
        <v>87</v>
      </c>
      <c r="B94" s="7" t="s">
        <v>152</v>
      </c>
      <c r="C94" s="7">
        <v>1975</v>
      </c>
      <c r="D94" s="7">
        <v>1</v>
      </c>
      <c r="E94" s="7">
        <v>1</v>
      </c>
      <c r="F94" s="7">
        <v>2</v>
      </c>
      <c r="G94" s="7">
        <v>5</v>
      </c>
      <c r="H94" s="81">
        <v>6</v>
      </c>
      <c r="I94" s="79">
        <f t="shared" si="2"/>
        <v>94.1</v>
      </c>
      <c r="J94" s="80">
        <v>94.1</v>
      </c>
      <c r="K94" s="22">
        <v>0</v>
      </c>
      <c r="L94" s="5" t="s">
        <v>170</v>
      </c>
      <c r="M94" s="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2"/>
      <c r="AC94" s="1">
        <v>173.6</v>
      </c>
      <c r="AD94" s="72"/>
    </row>
    <row r="95" spans="1:30" ht="14.25" customHeight="1">
      <c r="A95" s="7">
        <v>88</v>
      </c>
      <c r="B95" s="7" t="s">
        <v>124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81">
        <v>3</v>
      </c>
      <c r="I95" s="79">
        <f t="shared" si="2"/>
        <v>77.8</v>
      </c>
      <c r="J95" s="80">
        <v>77.8</v>
      </c>
      <c r="K95" s="22">
        <v>0</v>
      </c>
      <c r="L95" s="5" t="s">
        <v>170</v>
      </c>
      <c r="M95" s="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2"/>
      <c r="AC95" s="1">
        <v>94.1</v>
      </c>
      <c r="AD95" s="72"/>
    </row>
    <row r="96" spans="1:30" ht="14.25" customHeight="1">
      <c r="A96" s="7">
        <v>89</v>
      </c>
      <c r="B96" s="7" t="s">
        <v>125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81">
        <v>5</v>
      </c>
      <c r="I96" s="79">
        <f t="shared" si="2"/>
        <v>78.6</v>
      </c>
      <c r="J96" s="80">
        <v>78.6</v>
      </c>
      <c r="K96" s="22">
        <v>0</v>
      </c>
      <c r="L96" s="5" t="s">
        <v>170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2"/>
      <c r="AC96" s="1">
        <v>77.5</v>
      </c>
      <c r="AD96" s="72"/>
    </row>
    <row r="97" spans="1:30" ht="14.25" customHeight="1">
      <c r="A97" s="7">
        <v>90</v>
      </c>
      <c r="B97" s="7" t="s">
        <v>229</v>
      </c>
      <c r="C97" s="7">
        <v>1979</v>
      </c>
      <c r="D97" s="7">
        <v>5</v>
      </c>
      <c r="E97" s="7"/>
      <c r="F97" s="7">
        <v>219</v>
      </c>
      <c r="G97" s="7">
        <v>177</v>
      </c>
      <c r="H97" s="7">
        <v>172</v>
      </c>
      <c r="I97" s="80">
        <v>5172</v>
      </c>
      <c r="J97" s="8">
        <v>5172</v>
      </c>
      <c r="K97" s="22">
        <v>0</v>
      </c>
      <c r="L97" s="5"/>
      <c r="M97" s="36">
        <v>624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2">
        <v>624</v>
      </c>
      <c r="AD97" s="72"/>
    </row>
    <row r="98" spans="1:30" ht="14.25" customHeight="1">
      <c r="A98" s="7">
        <v>91</v>
      </c>
      <c r="B98" s="7" t="s">
        <v>230</v>
      </c>
      <c r="C98" s="7">
        <v>1991</v>
      </c>
      <c r="D98" s="7">
        <v>5</v>
      </c>
      <c r="E98" s="7"/>
      <c r="F98" s="7">
        <v>97</v>
      </c>
      <c r="G98" s="7">
        <v>89</v>
      </c>
      <c r="H98" s="7">
        <v>89</v>
      </c>
      <c r="I98" s="80">
        <v>2215</v>
      </c>
      <c r="J98" s="8">
        <v>2215</v>
      </c>
      <c r="K98" s="22">
        <v>0</v>
      </c>
      <c r="L98" s="5"/>
      <c r="M98" s="36">
        <v>240.2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2">
        <v>240.2</v>
      </c>
      <c r="AD98" s="72"/>
    </row>
    <row r="99" spans="1:30" ht="14.25" customHeight="1">
      <c r="A99" s="7">
        <v>92</v>
      </c>
      <c r="B99" s="7" t="s">
        <v>126</v>
      </c>
      <c r="C99" s="7">
        <v>1928</v>
      </c>
      <c r="D99" s="7">
        <v>2</v>
      </c>
      <c r="E99" s="7"/>
      <c r="F99" s="7">
        <v>10</v>
      </c>
      <c r="G99" s="7"/>
      <c r="H99" s="81">
        <v>16</v>
      </c>
      <c r="I99" s="79">
        <f t="shared" si="2"/>
        <v>696.4000000000001</v>
      </c>
      <c r="J99" s="80">
        <v>367.8</v>
      </c>
      <c r="K99" s="22">
        <v>328.6</v>
      </c>
      <c r="L99" s="35" t="s">
        <v>178</v>
      </c>
      <c r="M99" s="36">
        <v>58.7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2">
        <v>406.6</v>
      </c>
      <c r="AC99" s="1">
        <v>78.9</v>
      </c>
      <c r="AD99" s="72"/>
    </row>
    <row r="100" spans="1:30" ht="14.25" customHeight="1">
      <c r="A100" s="7">
        <v>93</v>
      </c>
      <c r="B100" s="7" t="s">
        <v>127</v>
      </c>
      <c r="C100" s="7">
        <v>1986</v>
      </c>
      <c r="D100" s="7">
        <v>2</v>
      </c>
      <c r="E100" s="7">
        <v>2</v>
      </c>
      <c r="F100" s="7">
        <v>14</v>
      </c>
      <c r="G100" s="7">
        <v>26</v>
      </c>
      <c r="H100" s="81">
        <v>42</v>
      </c>
      <c r="I100" s="79">
        <f t="shared" si="2"/>
        <v>640.2</v>
      </c>
      <c r="J100" s="80">
        <v>640.2</v>
      </c>
      <c r="K100" s="22">
        <v>0</v>
      </c>
      <c r="L100" s="5" t="s">
        <v>170</v>
      </c>
      <c r="M100" s="36">
        <v>67.9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2">
        <v>67.9</v>
      </c>
      <c r="AC100" s="1">
        <v>187.1</v>
      </c>
      <c r="AD100" s="72"/>
    </row>
    <row r="101" spans="1:30" ht="14.25" customHeight="1">
      <c r="A101" s="7">
        <v>94</v>
      </c>
      <c r="B101" s="7" t="s">
        <v>217</v>
      </c>
      <c r="C101" s="7">
        <v>2017</v>
      </c>
      <c r="D101" s="7">
        <v>3</v>
      </c>
      <c r="E101" s="7"/>
      <c r="F101" s="7">
        <v>51</v>
      </c>
      <c r="G101" s="7"/>
      <c r="H101" s="81">
        <v>87</v>
      </c>
      <c r="I101" s="80">
        <f t="shared" si="2"/>
        <v>1889.4</v>
      </c>
      <c r="J101" s="80">
        <v>1889.4</v>
      </c>
      <c r="K101" s="22">
        <v>0</v>
      </c>
      <c r="L101" s="5"/>
      <c r="M101" s="36">
        <v>370.8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2">
        <v>1124.2</v>
      </c>
      <c r="AC101" s="1">
        <v>320.2</v>
      </c>
      <c r="AD101" s="72"/>
    </row>
    <row r="102" spans="1:30" ht="14.25" customHeight="1">
      <c r="A102" s="7">
        <v>95</v>
      </c>
      <c r="B102" s="7" t="s">
        <v>128</v>
      </c>
      <c r="C102" s="7">
        <v>1907</v>
      </c>
      <c r="D102" s="7">
        <v>2</v>
      </c>
      <c r="E102" s="7">
        <v>7</v>
      </c>
      <c r="F102" s="7">
        <v>48</v>
      </c>
      <c r="G102" s="7">
        <v>69</v>
      </c>
      <c r="H102" s="81">
        <v>88</v>
      </c>
      <c r="I102" s="79">
        <f t="shared" si="2"/>
        <v>2311.2999999999997</v>
      </c>
      <c r="J102" s="80">
        <v>1984.6</v>
      </c>
      <c r="K102" s="22">
        <v>326.7</v>
      </c>
      <c r="L102" s="5" t="s">
        <v>170</v>
      </c>
      <c r="M102" s="36">
        <v>238.1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2">
        <f>SUM(M102)+AC103</f>
        <v>1491.37</v>
      </c>
      <c r="AD102" s="72"/>
    </row>
    <row r="103" spans="1:30" ht="14.25" customHeight="1">
      <c r="A103" s="7">
        <v>96</v>
      </c>
      <c r="B103" s="7" t="s">
        <v>196</v>
      </c>
      <c r="C103" s="7">
        <v>1990</v>
      </c>
      <c r="D103" s="7">
        <v>5</v>
      </c>
      <c r="E103" s="7">
        <v>3</v>
      </c>
      <c r="F103" s="7">
        <v>90</v>
      </c>
      <c r="G103" s="7">
        <v>87</v>
      </c>
      <c r="H103" s="81">
        <v>156</v>
      </c>
      <c r="I103" s="79">
        <f t="shared" si="2"/>
        <v>4113.2</v>
      </c>
      <c r="J103" s="80">
        <v>4113.2</v>
      </c>
      <c r="K103" s="22">
        <v>0</v>
      </c>
      <c r="L103" s="5" t="s">
        <v>170</v>
      </c>
      <c r="M103" s="36">
        <v>255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2">
        <v>1077.8</v>
      </c>
      <c r="AC103" s="1">
        <v>1253.27</v>
      </c>
      <c r="AD103" s="72"/>
    </row>
    <row r="104" spans="1:30" ht="14.25" customHeight="1">
      <c r="A104" s="7">
        <v>97</v>
      </c>
      <c r="B104" s="7" t="s">
        <v>129</v>
      </c>
      <c r="C104" s="7">
        <v>1926</v>
      </c>
      <c r="D104" s="7">
        <v>1</v>
      </c>
      <c r="E104" s="7">
        <v>0</v>
      </c>
      <c r="F104" s="7">
        <v>3</v>
      </c>
      <c r="G104" s="7">
        <v>5</v>
      </c>
      <c r="H104" s="81">
        <v>6</v>
      </c>
      <c r="I104" s="79">
        <f t="shared" si="2"/>
        <v>202.3</v>
      </c>
      <c r="J104" s="80">
        <v>202.3</v>
      </c>
      <c r="K104" s="22">
        <v>0</v>
      </c>
      <c r="L104" s="5" t="s">
        <v>170</v>
      </c>
      <c r="M104" s="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2"/>
      <c r="AC104" s="1">
        <v>113.8</v>
      </c>
      <c r="AD104" s="72"/>
    </row>
    <row r="105" spans="1:30" ht="14.25" customHeight="1">
      <c r="A105" s="7">
        <v>98</v>
      </c>
      <c r="B105" s="7" t="s">
        <v>130</v>
      </c>
      <c r="C105" s="7">
        <v>1917</v>
      </c>
      <c r="D105" s="7">
        <v>3</v>
      </c>
      <c r="E105" s="7">
        <v>4</v>
      </c>
      <c r="F105" s="7">
        <v>38</v>
      </c>
      <c r="G105" s="7">
        <v>64</v>
      </c>
      <c r="H105" s="81">
        <v>62</v>
      </c>
      <c r="I105" s="79">
        <f t="shared" si="2"/>
        <v>1800.9</v>
      </c>
      <c r="J105" s="80">
        <v>1529.4</v>
      </c>
      <c r="K105" s="22">
        <v>271.5</v>
      </c>
      <c r="L105" s="5" t="s">
        <v>170</v>
      </c>
      <c r="M105" s="36">
        <v>222.4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2">
        <f>SUM(M105)+AC106</f>
        <v>1419.8000000000002</v>
      </c>
      <c r="AC105" s="1">
        <v>202.4</v>
      </c>
      <c r="AD105" s="72"/>
    </row>
    <row r="106" spans="1:30" ht="14.25" customHeight="1">
      <c r="A106" s="7">
        <v>99</v>
      </c>
      <c r="B106" s="7" t="s">
        <v>216</v>
      </c>
      <c r="C106" s="7">
        <v>2017</v>
      </c>
      <c r="D106" s="7">
        <v>3</v>
      </c>
      <c r="E106" s="7"/>
      <c r="F106" s="7">
        <v>18</v>
      </c>
      <c r="G106" s="7"/>
      <c r="H106" s="81">
        <v>36</v>
      </c>
      <c r="I106" s="79">
        <f t="shared" si="2"/>
        <v>663.2</v>
      </c>
      <c r="J106" s="80">
        <v>663.2</v>
      </c>
      <c r="K106" s="22">
        <v>0</v>
      </c>
      <c r="L106" s="5"/>
      <c r="M106" s="36">
        <v>111.5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2">
        <v>369.7</v>
      </c>
      <c r="AC106" s="1">
        <v>1197.4</v>
      </c>
      <c r="AD106" s="72"/>
    </row>
    <row r="107" spans="1:30" ht="14.25" customHeight="1">
      <c r="A107" s="7">
        <v>100</v>
      </c>
      <c r="B107" s="7" t="s">
        <v>5</v>
      </c>
      <c r="C107" s="7">
        <v>1992</v>
      </c>
      <c r="D107" s="7">
        <v>2</v>
      </c>
      <c r="E107" s="7"/>
      <c r="F107" s="7">
        <v>8</v>
      </c>
      <c r="G107" s="7"/>
      <c r="H107" s="81">
        <v>17</v>
      </c>
      <c r="I107" s="79">
        <f t="shared" si="2"/>
        <v>364</v>
      </c>
      <c r="J107" s="80">
        <v>364</v>
      </c>
      <c r="K107" s="22">
        <v>0</v>
      </c>
      <c r="L107" s="5" t="s">
        <v>170</v>
      </c>
      <c r="M107" s="36">
        <v>29.9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2">
        <f aca="true" t="shared" si="3" ref="AA107:AA112">SUM(M107)+AC108</f>
        <v>211.9</v>
      </c>
      <c r="AD107" s="72"/>
    </row>
    <row r="108" spans="1:30" ht="14.25" customHeight="1">
      <c r="A108" s="7">
        <v>101</v>
      </c>
      <c r="B108" s="7" t="s">
        <v>31</v>
      </c>
      <c r="C108" s="7">
        <v>1992</v>
      </c>
      <c r="D108" s="7">
        <v>3</v>
      </c>
      <c r="E108" s="7">
        <v>2</v>
      </c>
      <c r="F108" s="7">
        <v>24</v>
      </c>
      <c r="G108" s="7">
        <v>54</v>
      </c>
      <c r="H108" s="81">
        <v>58</v>
      </c>
      <c r="I108" s="80">
        <f t="shared" si="2"/>
        <v>1300.33</v>
      </c>
      <c r="J108" s="80">
        <v>1300.33</v>
      </c>
      <c r="K108" s="22">
        <v>0</v>
      </c>
      <c r="L108" s="5" t="s">
        <v>170</v>
      </c>
      <c r="M108" s="36">
        <v>177.2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2">
        <f t="shared" si="3"/>
        <v>1044</v>
      </c>
      <c r="AC108" s="1">
        <v>182</v>
      </c>
      <c r="AD108" s="72"/>
    </row>
    <row r="109" spans="1:30" ht="14.25" customHeight="1">
      <c r="A109" s="7">
        <v>102</v>
      </c>
      <c r="B109" s="7" t="s">
        <v>132</v>
      </c>
      <c r="C109" s="7">
        <v>1930</v>
      </c>
      <c r="D109" s="7">
        <v>2</v>
      </c>
      <c r="E109" s="7">
        <v>2</v>
      </c>
      <c r="F109" s="12">
        <v>8</v>
      </c>
      <c r="G109" s="7">
        <v>16</v>
      </c>
      <c r="H109" s="81">
        <v>20</v>
      </c>
      <c r="I109" s="79">
        <f t="shared" si="2"/>
        <v>308.2</v>
      </c>
      <c r="J109" s="80">
        <v>308.2</v>
      </c>
      <c r="K109" s="22">
        <v>0</v>
      </c>
      <c r="L109" s="5" t="s">
        <v>170</v>
      </c>
      <c r="M109" s="36">
        <v>70.7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2">
        <v>70.7</v>
      </c>
      <c r="AC109" s="1">
        <v>866.8</v>
      </c>
      <c r="AD109" s="72"/>
    </row>
    <row r="110" spans="1:30" ht="14.25" customHeight="1">
      <c r="A110" s="7">
        <v>103</v>
      </c>
      <c r="B110" s="7" t="s">
        <v>154</v>
      </c>
      <c r="C110" s="7">
        <v>1917</v>
      </c>
      <c r="D110" s="7">
        <v>3</v>
      </c>
      <c r="E110" s="7">
        <v>5</v>
      </c>
      <c r="F110" s="7">
        <v>48</v>
      </c>
      <c r="G110" s="7">
        <v>97</v>
      </c>
      <c r="H110" s="81">
        <v>101</v>
      </c>
      <c r="I110" s="79">
        <f t="shared" si="2"/>
        <v>1991.8999999999999</v>
      </c>
      <c r="J110" s="80">
        <v>1818.8</v>
      </c>
      <c r="K110" s="22">
        <v>173.1</v>
      </c>
      <c r="L110" s="5" t="s">
        <v>170</v>
      </c>
      <c r="M110" s="36">
        <v>299.6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2">
        <v>299.6</v>
      </c>
      <c r="AC110" s="1">
        <v>153.6</v>
      </c>
      <c r="AD110" s="72"/>
    </row>
    <row r="111" spans="1:30" ht="14.25" customHeight="1">
      <c r="A111" s="7">
        <v>104</v>
      </c>
      <c r="B111" s="7" t="s">
        <v>133</v>
      </c>
      <c r="C111" s="7">
        <v>1980</v>
      </c>
      <c r="D111" s="7">
        <v>3</v>
      </c>
      <c r="E111" s="7">
        <v>3</v>
      </c>
      <c r="F111" s="7">
        <v>27</v>
      </c>
      <c r="G111" s="7">
        <v>54</v>
      </c>
      <c r="H111" s="81">
        <v>59</v>
      </c>
      <c r="I111" s="79">
        <f t="shared" si="2"/>
        <v>1320.1</v>
      </c>
      <c r="J111" s="80">
        <v>1320.1</v>
      </c>
      <c r="K111" s="22">
        <v>0</v>
      </c>
      <c r="L111" s="5" t="s">
        <v>170</v>
      </c>
      <c r="M111" s="36">
        <v>121.1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2">
        <f t="shared" si="3"/>
        <v>561.2</v>
      </c>
      <c r="AC111" s="1">
        <v>670.13</v>
      </c>
      <c r="AD111" s="72"/>
    </row>
    <row r="112" spans="1:30" ht="14.25" customHeight="1">
      <c r="A112" s="7">
        <v>105</v>
      </c>
      <c r="B112" s="7" t="s">
        <v>156</v>
      </c>
      <c r="C112" s="7">
        <v>2016</v>
      </c>
      <c r="D112" s="7">
        <v>5</v>
      </c>
      <c r="E112" s="7"/>
      <c r="F112" s="7">
        <v>30</v>
      </c>
      <c r="G112" s="7">
        <v>60</v>
      </c>
      <c r="H112" s="81">
        <v>0</v>
      </c>
      <c r="I112" s="79">
        <f t="shared" si="2"/>
        <v>2212.8</v>
      </c>
      <c r="J112" s="80">
        <v>1815.3</v>
      </c>
      <c r="K112" s="22">
        <v>397.5</v>
      </c>
      <c r="L112" s="5"/>
      <c r="M112" s="36">
        <v>191.5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2">
        <f t="shared" si="3"/>
        <v>676.5</v>
      </c>
      <c r="AC112" s="1">
        <v>440.1</v>
      </c>
      <c r="AD112" s="72"/>
    </row>
    <row r="113" spans="1:30" ht="14.25" customHeight="1">
      <c r="A113" s="7">
        <v>106</v>
      </c>
      <c r="B113" s="7" t="s">
        <v>134</v>
      </c>
      <c r="C113" s="7">
        <v>1956</v>
      </c>
      <c r="D113" s="7">
        <v>1</v>
      </c>
      <c r="E113" s="7">
        <v>2</v>
      </c>
      <c r="F113" s="12">
        <v>2</v>
      </c>
      <c r="G113" s="7">
        <v>6</v>
      </c>
      <c r="H113" s="81">
        <v>3</v>
      </c>
      <c r="I113" s="79">
        <f t="shared" si="2"/>
        <v>81.6</v>
      </c>
      <c r="J113" s="80">
        <v>81.6</v>
      </c>
      <c r="K113" s="22">
        <v>0</v>
      </c>
      <c r="L113" s="35" t="s">
        <v>176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2"/>
      <c r="AC113" s="1">
        <v>485</v>
      </c>
      <c r="AD113" s="72"/>
    </row>
    <row r="114" spans="1:30" ht="14.25" customHeight="1">
      <c r="A114" s="7">
        <v>107</v>
      </c>
      <c r="B114" s="7" t="s">
        <v>135</v>
      </c>
      <c r="C114" s="7">
        <v>1956</v>
      </c>
      <c r="D114" s="7">
        <v>1</v>
      </c>
      <c r="E114" s="7">
        <v>0</v>
      </c>
      <c r="F114" s="12">
        <v>2</v>
      </c>
      <c r="G114" s="7">
        <v>6</v>
      </c>
      <c r="H114" s="81">
        <v>7</v>
      </c>
      <c r="I114" s="79">
        <f t="shared" si="2"/>
        <v>132.2</v>
      </c>
      <c r="J114" s="80">
        <v>132.2</v>
      </c>
      <c r="K114" s="22">
        <v>0</v>
      </c>
      <c r="L114" s="5" t="s">
        <v>170</v>
      </c>
      <c r="M114" s="36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2"/>
      <c r="AC114" s="1">
        <v>81.6</v>
      </c>
      <c r="AD114" s="72"/>
    </row>
    <row r="115" spans="1:30" ht="14.25" customHeight="1">
      <c r="A115" s="7">
        <v>108</v>
      </c>
      <c r="B115" s="7" t="s">
        <v>136</v>
      </c>
      <c r="C115" s="7">
        <v>1956</v>
      </c>
      <c r="D115" s="7">
        <v>1</v>
      </c>
      <c r="E115" s="7">
        <v>0</v>
      </c>
      <c r="F115" s="12">
        <v>4</v>
      </c>
      <c r="G115" s="7">
        <v>5</v>
      </c>
      <c r="H115" s="81">
        <v>12</v>
      </c>
      <c r="I115" s="79">
        <f t="shared" si="2"/>
        <v>86.5</v>
      </c>
      <c r="J115" s="80">
        <v>86.5</v>
      </c>
      <c r="K115" s="22">
        <v>0</v>
      </c>
      <c r="L115" s="5" t="s">
        <v>170</v>
      </c>
      <c r="M115" s="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2"/>
      <c r="AC115" s="1">
        <v>132.2</v>
      </c>
      <c r="AD115" s="72"/>
    </row>
    <row r="116" spans="1:30" ht="14.25" customHeight="1">
      <c r="A116" s="7">
        <v>109</v>
      </c>
      <c r="B116" s="7" t="s">
        <v>137</v>
      </c>
      <c r="C116" s="7">
        <v>1956</v>
      </c>
      <c r="D116" s="7">
        <v>1</v>
      </c>
      <c r="E116" s="7"/>
      <c r="F116" s="12">
        <v>3</v>
      </c>
      <c r="G116" s="7"/>
      <c r="H116" s="81">
        <v>5</v>
      </c>
      <c r="I116" s="79">
        <f t="shared" si="2"/>
        <v>108.9</v>
      </c>
      <c r="J116" s="80">
        <v>108.9</v>
      </c>
      <c r="K116" s="22">
        <v>0</v>
      </c>
      <c r="L116" s="5" t="s">
        <v>170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2"/>
      <c r="AC116" s="1">
        <v>87.2</v>
      </c>
      <c r="AD116" s="72"/>
    </row>
    <row r="117" spans="1:30" ht="14.25" customHeight="1">
      <c r="A117" s="7">
        <v>110</v>
      </c>
      <c r="B117" s="7" t="s">
        <v>138</v>
      </c>
      <c r="C117" s="7">
        <v>1956</v>
      </c>
      <c r="D117" s="7">
        <v>1</v>
      </c>
      <c r="E117" s="7"/>
      <c r="F117" s="12">
        <v>4</v>
      </c>
      <c r="G117" s="7"/>
      <c r="H117" s="81">
        <v>7</v>
      </c>
      <c r="I117" s="79">
        <f t="shared" si="2"/>
        <v>141.1</v>
      </c>
      <c r="J117" s="80">
        <v>141.1</v>
      </c>
      <c r="K117" s="22">
        <v>0</v>
      </c>
      <c r="L117" s="5" t="s">
        <v>170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2"/>
      <c r="AC117" s="1">
        <v>108.9</v>
      </c>
      <c r="AD117" s="72"/>
    </row>
    <row r="118" spans="1:30" ht="14.25" customHeight="1">
      <c r="A118" s="7">
        <v>111</v>
      </c>
      <c r="B118" s="7" t="s">
        <v>139</v>
      </c>
      <c r="C118" s="7">
        <v>1956</v>
      </c>
      <c r="D118" s="7">
        <v>1</v>
      </c>
      <c r="E118" s="7"/>
      <c r="F118" s="12">
        <v>4</v>
      </c>
      <c r="G118" s="7"/>
      <c r="H118" s="81">
        <v>4</v>
      </c>
      <c r="I118" s="79">
        <f t="shared" si="2"/>
        <v>127.5</v>
      </c>
      <c r="J118" s="80">
        <v>127.5</v>
      </c>
      <c r="K118" s="22">
        <v>0</v>
      </c>
      <c r="L118" s="5" t="s">
        <v>170</v>
      </c>
      <c r="M118" s="36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2"/>
      <c r="AC118" s="1">
        <v>141.1</v>
      </c>
      <c r="AD118" s="72"/>
    </row>
    <row r="119" spans="1:30" ht="14.25" customHeight="1">
      <c r="A119" s="7">
        <v>112</v>
      </c>
      <c r="B119" s="7" t="s">
        <v>140</v>
      </c>
      <c r="C119" s="7">
        <v>2010</v>
      </c>
      <c r="D119" s="7">
        <v>3</v>
      </c>
      <c r="E119" s="7"/>
      <c r="F119" s="12">
        <v>16</v>
      </c>
      <c r="G119" s="7"/>
      <c r="H119" s="81">
        <v>41</v>
      </c>
      <c r="I119" s="79">
        <f t="shared" si="2"/>
        <v>922.7</v>
      </c>
      <c r="J119" s="80">
        <v>922.7</v>
      </c>
      <c r="K119" s="22">
        <v>0</v>
      </c>
      <c r="L119" s="5" t="s">
        <v>170</v>
      </c>
      <c r="M119" s="36">
        <v>122.1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2">
        <v>122.1</v>
      </c>
      <c r="AC119" s="1">
        <v>127.5</v>
      </c>
      <c r="AD119" s="72"/>
    </row>
    <row r="120" spans="1:30" ht="14.25" customHeight="1">
      <c r="A120" s="7">
        <v>113</v>
      </c>
      <c r="B120" s="7" t="s">
        <v>30</v>
      </c>
      <c r="C120" s="7">
        <v>2011</v>
      </c>
      <c r="D120" s="7">
        <v>3</v>
      </c>
      <c r="E120" s="7"/>
      <c r="F120" s="7">
        <v>24</v>
      </c>
      <c r="G120" s="7">
        <v>3</v>
      </c>
      <c r="H120" s="81">
        <v>41</v>
      </c>
      <c r="I120" s="79">
        <f t="shared" si="2"/>
        <v>1161.8</v>
      </c>
      <c r="J120" s="80">
        <v>1161.8</v>
      </c>
      <c r="K120" s="22">
        <v>0</v>
      </c>
      <c r="L120" s="5" t="s">
        <v>170</v>
      </c>
      <c r="M120" s="36">
        <v>142.7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2">
        <v>592.8</v>
      </c>
      <c r="AC120" s="1">
        <v>615.13</v>
      </c>
      <c r="AD120" s="72"/>
    </row>
    <row r="121" spans="1:30" ht="14.25" customHeight="1">
      <c r="A121" s="7">
        <v>114</v>
      </c>
      <c r="B121" s="7" t="s">
        <v>141</v>
      </c>
      <c r="C121" s="7">
        <v>1975</v>
      </c>
      <c r="D121" s="7">
        <v>2</v>
      </c>
      <c r="E121" s="7">
        <v>2</v>
      </c>
      <c r="F121" s="7">
        <v>16</v>
      </c>
      <c r="G121" s="7">
        <v>32</v>
      </c>
      <c r="H121" s="81">
        <v>26</v>
      </c>
      <c r="I121" s="79">
        <f t="shared" si="2"/>
        <v>785.5</v>
      </c>
      <c r="J121" s="80">
        <v>785.5</v>
      </c>
      <c r="K121" s="22">
        <v>0</v>
      </c>
      <c r="L121" s="5" t="s">
        <v>170</v>
      </c>
      <c r="M121" s="36">
        <v>64.6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2">
        <v>64.6</v>
      </c>
      <c r="AC121" s="1">
        <v>774.53</v>
      </c>
      <c r="AD121" s="72"/>
    </row>
    <row r="122" spans="1:30" ht="14.25" customHeight="1">
      <c r="A122" s="7">
        <v>115</v>
      </c>
      <c r="B122" s="7" t="s">
        <v>142</v>
      </c>
      <c r="C122" s="7">
        <v>1977</v>
      </c>
      <c r="D122" s="7">
        <v>2</v>
      </c>
      <c r="E122" s="12">
        <v>2</v>
      </c>
      <c r="F122" s="7">
        <v>16</v>
      </c>
      <c r="G122" s="7">
        <v>32</v>
      </c>
      <c r="H122" s="81">
        <v>33</v>
      </c>
      <c r="I122" s="79">
        <f t="shared" si="2"/>
        <v>794.5</v>
      </c>
      <c r="J122" s="80">
        <v>794.5</v>
      </c>
      <c r="K122" s="22">
        <v>0</v>
      </c>
      <c r="L122" s="5" t="s">
        <v>170</v>
      </c>
      <c r="M122" s="36">
        <v>64.4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2">
        <v>64.4</v>
      </c>
      <c r="AC122" s="1">
        <v>746.2</v>
      </c>
      <c r="AD122" s="72"/>
    </row>
    <row r="123" spans="1:30" ht="14.25" customHeight="1">
      <c r="A123" s="7">
        <v>116</v>
      </c>
      <c r="B123" s="7" t="s">
        <v>143</v>
      </c>
      <c r="C123" s="7">
        <v>1978</v>
      </c>
      <c r="D123" s="7">
        <v>2</v>
      </c>
      <c r="E123" s="7">
        <v>2</v>
      </c>
      <c r="F123" s="7">
        <v>16</v>
      </c>
      <c r="G123" s="7">
        <v>32</v>
      </c>
      <c r="H123" s="81">
        <v>23</v>
      </c>
      <c r="I123" s="79">
        <f t="shared" si="2"/>
        <v>806.5</v>
      </c>
      <c r="J123" s="80">
        <v>806.5</v>
      </c>
      <c r="K123" s="22">
        <v>0</v>
      </c>
      <c r="L123" s="5" t="s">
        <v>170</v>
      </c>
      <c r="M123" s="36">
        <v>70.3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2">
        <v>70.3</v>
      </c>
      <c r="AC123" s="1">
        <v>795.7</v>
      </c>
      <c r="AD123" s="72"/>
    </row>
    <row r="124" spans="1:30" ht="14.25" customHeight="1">
      <c r="A124" s="7">
        <v>117</v>
      </c>
      <c r="B124" s="7" t="s">
        <v>234</v>
      </c>
      <c r="C124" s="7">
        <v>1983</v>
      </c>
      <c r="D124" s="7">
        <v>2</v>
      </c>
      <c r="E124" s="7">
        <v>3</v>
      </c>
      <c r="F124" s="7">
        <v>18</v>
      </c>
      <c r="G124" s="7"/>
      <c r="H124" s="7">
        <v>41</v>
      </c>
      <c r="I124" s="80">
        <f aca="true" t="shared" si="4" ref="I124:J127">SUM(J124:K124)</f>
        <v>842.2</v>
      </c>
      <c r="J124" s="80">
        <v>842.2</v>
      </c>
      <c r="K124" s="8">
        <v>0</v>
      </c>
      <c r="L124" s="22">
        <v>0</v>
      </c>
      <c r="M124" s="36">
        <v>85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2">
        <v>567.6</v>
      </c>
      <c r="AD124" s="72"/>
    </row>
    <row r="125" spans="1:30" ht="14.25" customHeight="1">
      <c r="A125" s="7">
        <v>118</v>
      </c>
      <c r="B125" s="7" t="s">
        <v>235</v>
      </c>
      <c r="C125" s="7">
        <v>1982</v>
      </c>
      <c r="D125" s="7">
        <v>2</v>
      </c>
      <c r="E125" s="7">
        <v>3</v>
      </c>
      <c r="F125" s="7">
        <v>18</v>
      </c>
      <c r="G125" s="7"/>
      <c r="H125" s="7">
        <v>36</v>
      </c>
      <c r="I125" s="80">
        <f t="shared" si="4"/>
        <v>856.8</v>
      </c>
      <c r="J125" s="80">
        <v>856.8</v>
      </c>
      <c r="K125" s="8">
        <v>0</v>
      </c>
      <c r="L125" s="22">
        <v>0</v>
      </c>
      <c r="M125" s="36">
        <v>85.7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2">
        <v>579.8</v>
      </c>
      <c r="AD125" s="72"/>
    </row>
    <row r="126" spans="1:30" ht="14.25" customHeight="1">
      <c r="A126" s="5">
        <v>119</v>
      </c>
      <c r="B126" s="7" t="s">
        <v>236</v>
      </c>
      <c r="C126" s="7">
        <v>1986</v>
      </c>
      <c r="D126" s="7">
        <v>2</v>
      </c>
      <c r="E126" s="7">
        <v>3</v>
      </c>
      <c r="F126" s="7">
        <v>18</v>
      </c>
      <c r="G126" s="7"/>
      <c r="H126" s="7">
        <v>38</v>
      </c>
      <c r="I126" s="80">
        <f t="shared" si="4"/>
        <v>856.9</v>
      </c>
      <c r="J126" s="80">
        <v>856.9</v>
      </c>
      <c r="K126" s="8">
        <v>0</v>
      </c>
      <c r="L126" s="22">
        <v>0</v>
      </c>
      <c r="M126" s="36">
        <v>84.7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2">
        <v>564.2</v>
      </c>
      <c r="AD126" s="72"/>
    </row>
    <row r="127" spans="1:30" ht="14.25" customHeight="1">
      <c r="A127" s="5">
        <v>120</v>
      </c>
      <c r="B127" s="7" t="s">
        <v>237</v>
      </c>
      <c r="C127" s="7">
        <v>1992</v>
      </c>
      <c r="D127" s="7">
        <v>2</v>
      </c>
      <c r="E127" s="7">
        <v>2</v>
      </c>
      <c r="F127" s="7">
        <v>12</v>
      </c>
      <c r="G127" s="7"/>
      <c r="H127" s="7">
        <v>30</v>
      </c>
      <c r="I127" s="80">
        <f t="shared" si="4"/>
        <v>649.5</v>
      </c>
      <c r="J127" s="80">
        <v>649.5</v>
      </c>
      <c r="K127" s="8">
        <v>0</v>
      </c>
      <c r="L127" s="22">
        <v>0</v>
      </c>
      <c r="M127" s="36">
        <v>66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2">
        <v>396</v>
      </c>
      <c r="AD127" s="72"/>
    </row>
    <row r="128" spans="1:30" ht="14.25" customHeight="1">
      <c r="A128" s="5">
        <v>121</v>
      </c>
      <c r="B128" s="7" t="s">
        <v>227</v>
      </c>
      <c r="C128" s="7">
        <v>2020</v>
      </c>
      <c r="D128" s="7">
        <v>3</v>
      </c>
      <c r="E128" s="7"/>
      <c r="F128" s="7">
        <v>27</v>
      </c>
      <c r="G128" s="7"/>
      <c r="H128" s="81">
        <v>18</v>
      </c>
      <c r="I128" s="79">
        <f t="shared" si="2"/>
        <v>1054.3</v>
      </c>
      <c r="J128" s="80">
        <v>1054.3</v>
      </c>
      <c r="K128" s="22">
        <v>0</v>
      </c>
      <c r="L128" s="5"/>
      <c r="M128" s="36">
        <v>149.4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2">
        <v>149.4</v>
      </c>
      <c r="AC128" s="1">
        <v>807</v>
      </c>
      <c r="AD128" s="72"/>
    </row>
    <row r="129" spans="1:30" ht="14.25" customHeight="1">
      <c r="A129" s="5">
        <v>122</v>
      </c>
      <c r="B129" s="7" t="s">
        <v>228</v>
      </c>
      <c r="C129" s="7">
        <v>2018</v>
      </c>
      <c r="D129" s="7">
        <v>2</v>
      </c>
      <c r="E129" s="7">
        <v>2</v>
      </c>
      <c r="F129" s="7">
        <v>18</v>
      </c>
      <c r="G129" s="7"/>
      <c r="H129" s="81">
        <v>19</v>
      </c>
      <c r="I129" s="80">
        <f>SUM(J129:K129)</f>
        <v>808.4</v>
      </c>
      <c r="J129" s="8">
        <v>808.4</v>
      </c>
      <c r="K129" s="22">
        <v>0</v>
      </c>
      <c r="L129" s="5"/>
      <c r="M129" s="36">
        <v>120.4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2">
        <v>318.1</v>
      </c>
      <c r="AD129" s="72"/>
    </row>
    <row r="130" spans="1:30" ht="14.25" customHeight="1">
      <c r="A130" s="5">
        <v>123</v>
      </c>
      <c r="B130" s="7" t="s">
        <v>8</v>
      </c>
      <c r="C130" s="7">
        <v>2009</v>
      </c>
      <c r="D130" s="7">
        <v>5</v>
      </c>
      <c r="E130" s="7"/>
      <c r="F130" s="7">
        <v>74</v>
      </c>
      <c r="G130" s="7"/>
      <c r="H130" s="81">
        <v>109</v>
      </c>
      <c r="I130" s="79">
        <f t="shared" si="2"/>
        <v>3377.2999999999997</v>
      </c>
      <c r="J130" s="80">
        <v>2701.7</v>
      </c>
      <c r="K130" s="22">
        <v>675.6</v>
      </c>
      <c r="L130" s="35" t="s">
        <v>176</v>
      </c>
      <c r="M130" s="36">
        <v>305.1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2">
        <f>SUM(M130)+AC131</f>
        <v>1080.7</v>
      </c>
      <c r="AD130" s="72"/>
    </row>
    <row r="131" spans="1:30" ht="14.25" customHeight="1">
      <c r="A131" s="7">
        <v>124</v>
      </c>
      <c r="B131" s="7" t="s">
        <v>144</v>
      </c>
      <c r="C131" s="7">
        <v>1972</v>
      </c>
      <c r="D131" s="7">
        <v>5</v>
      </c>
      <c r="E131" s="7">
        <v>4</v>
      </c>
      <c r="F131" s="7">
        <v>70</v>
      </c>
      <c r="G131" s="7">
        <v>170</v>
      </c>
      <c r="H131" s="81">
        <v>122</v>
      </c>
      <c r="I131" s="79">
        <f t="shared" si="2"/>
        <v>3370.3</v>
      </c>
      <c r="J131" s="80">
        <v>3370.3</v>
      </c>
      <c r="K131" s="22">
        <v>0</v>
      </c>
      <c r="L131" s="5" t="s">
        <v>170</v>
      </c>
      <c r="M131" s="52">
        <v>299.53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2">
        <v>299.53</v>
      </c>
      <c r="AC131" s="1">
        <v>775.6</v>
      </c>
      <c r="AD131" s="72"/>
    </row>
    <row r="132" spans="1:30" ht="14.25" customHeight="1">
      <c r="A132" s="7">
        <v>125</v>
      </c>
      <c r="B132" s="7" t="s">
        <v>145</v>
      </c>
      <c r="C132" s="7">
        <v>1958</v>
      </c>
      <c r="D132" s="7">
        <v>2</v>
      </c>
      <c r="E132" s="7">
        <v>3</v>
      </c>
      <c r="F132" s="7">
        <v>18</v>
      </c>
      <c r="G132" s="7">
        <v>44</v>
      </c>
      <c r="H132" s="81">
        <v>27</v>
      </c>
      <c r="I132" s="80">
        <f t="shared" si="2"/>
        <v>960.4</v>
      </c>
      <c r="J132" s="80">
        <v>850.1</v>
      </c>
      <c r="K132" s="22">
        <v>110.3</v>
      </c>
      <c r="L132" s="5" t="s">
        <v>170</v>
      </c>
      <c r="M132" s="36">
        <v>94.5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2">
        <v>609.2</v>
      </c>
      <c r="AC132" s="1">
        <v>674.04</v>
      </c>
      <c r="AD132" s="72"/>
    </row>
    <row r="133" spans="1:30" ht="14.25" customHeight="1">
      <c r="A133" s="7">
        <v>126</v>
      </c>
      <c r="B133" s="7" t="s">
        <v>27</v>
      </c>
      <c r="C133" s="7">
        <v>2011</v>
      </c>
      <c r="D133" s="7">
        <v>3</v>
      </c>
      <c r="E133" s="7">
        <v>3</v>
      </c>
      <c r="F133" s="7">
        <v>36</v>
      </c>
      <c r="G133" s="7"/>
      <c r="H133" s="81">
        <v>53</v>
      </c>
      <c r="I133" s="79">
        <f t="shared" si="2"/>
        <v>1478.7</v>
      </c>
      <c r="J133" s="80">
        <v>1375</v>
      </c>
      <c r="K133" s="22">
        <v>103.7</v>
      </c>
      <c r="L133" s="35" t="s">
        <v>176</v>
      </c>
      <c r="M133" s="36">
        <v>210.1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2">
        <v>210.1</v>
      </c>
      <c r="AC133" s="1">
        <v>962.2</v>
      </c>
      <c r="AD133" s="72"/>
    </row>
    <row r="134" spans="1:30" ht="14.25" customHeight="1">
      <c r="A134" s="7">
        <v>127</v>
      </c>
      <c r="B134" s="7" t="s">
        <v>193</v>
      </c>
      <c r="C134" s="7">
        <v>2011</v>
      </c>
      <c r="D134" s="7">
        <v>3</v>
      </c>
      <c r="E134" s="7">
        <v>3</v>
      </c>
      <c r="F134" s="7">
        <v>39</v>
      </c>
      <c r="G134" s="7"/>
      <c r="H134" s="81">
        <v>69</v>
      </c>
      <c r="I134" s="79">
        <f t="shared" si="2"/>
        <v>1872.3</v>
      </c>
      <c r="J134" s="80">
        <v>1739.6</v>
      </c>
      <c r="K134" s="22">
        <v>132.7</v>
      </c>
      <c r="L134" s="35"/>
      <c r="M134" s="36">
        <v>215.6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2">
        <v>215.6</v>
      </c>
      <c r="AC134" s="1">
        <v>985.8</v>
      </c>
      <c r="AD134" s="72"/>
    </row>
    <row r="135" spans="1:30" ht="14.25" customHeight="1">
      <c r="A135" s="7">
        <v>128</v>
      </c>
      <c r="B135" s="7" t="s">
        <v>208</v>
      </c>
      <c r="C135" s="7">
        <v>2016</v>
      </c>
      <c r="D135" s="7">
        <v>3</v>
      </c>
      <c r="E135" s="7">
        <v>2</v>
      </c>
      <c r="F135" s="7">
        <v>30</v>
      </c>
      <c r="G135" s="7"/>
      <c r="H135" s="81">
        <v>46</v>
      </c>
      <c r="I135" s="79">
        <f t="shared" si="2"/>
        <v>1216.6</v>
      </c>
      <c r="J135" s="80">
        <v>1216.6</v>
      </c>
      <c r="K135" s="22">
        <v>0</v>
      </c>
      <c r="L135" s="35"/>
      <c r="M135" s="36">
        <v>165.9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2">
        <f>SUM(M135)+AC136</f>
        <v>977.77</v>
      </c>
      <c r="AC135" s="1">
        <v>1248.2</v>
      </c>
      <c r="AD135" s="72"/>
    </row>
    <row r="136" spans="1:30" ht="14.25" customHeight="1">
      <c r="A136" s="7">
        <v>129</v>
      </c>
      <c r="B136" s="7" t="s">
        <v>146</v>
      </c>
      <c r="C136" s="7">
        <v>1975</v>
      </c>
      <c r="D136" s="7">
        <v>2</v>
      </c>
      <c r="E136" s="7">
        <v>2</v>
      </c>
      <c r="F136" s="7">
        <v>16</v>
      </c>
      <c r="G136" s="7">
        <v>32</v>
      </c>
      <c r="H136" s="81">
        <v>27</v>
      </c>
      <c r="I136" s="79">
        <f t="shared" si="2"/>
        <v>789.1</v>
      </c>
      <c r="J136" s="80">
        <v>789.1</v>
      </c>
      <c r="K136" s="22">
        <v>0</v>
      </c>
      <c r="L136" s="35" t="s">
        <v>178</v>
      </c>
      <c r="M136" s="36">
        <v>64.9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2">
        <v>64.9</v>
      </c>
      <c r="AC136" s="1">
        <v>811.87</v>
      </c>
      <c r="AD136" s="72"/>
    </row>
    <row r="137" spans="1:30" ht="14.25" customHeight="1">
      <c r="A137" s="7">
        <v>130</v>
      </c>
      <c r="B137" s="7" t="s">
        <v>147</v>
      </c>
      <c r="C137" s="7">
        <v>1956</v>
      </c>
      <c r="D137" s="7">
        <v>1</v>
      </c>
      <c r="E137" s="7">
        <v>0</v>
      </c>
      <c r="F137" s="7">
        <v>4</v>
      </c>
      <c r="G137" s="7">
        <v>4</v>
      </c>
      <c r="H137" s="81">
        <v>11</v>
      </c>
      <c r="I137" s="79">
        <f t="shared" si="2"/>
        <v>121.6</v>
      </c>
      <c r="J137" s="80">
        <v>121.6</v>
      </c>
      <c r="K137" s="22">
        <v>0</v>
      </c>
      <c r="L137" s="5" t="s">
        <v>170</v>
      </c>
      <c r="M137" s="3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2"/>
      <c r="AC137" s="1">
        <v>394.7</v>
      </c>
      <c r="AD137" s="72"/>
    </row>
    <row r="138" spans="1:30" ht="14.25" customHeight="1">
      <c r="A138" s="7">
        <v>131</v>
      </c>
      <c r="B138" s="7" t="s">
        <v>6</v>
      </c>
      <c r="C138" s="7">
        <v>1968</v>
      </c>
      <c r="D138" s="7">
        <v>5</v>
      </c>
      <c r="E138" s="7"/>
      <c r="F138" s="7">
        <v>70</v>
      </c>
      <c r="G138" s="7"/>
      <c r="H138" s="81">
        <v>86</v>
      </c>
      <c r="I138" s="80">
        <f t="shared" si="2"/>
        <v>2629.1</v>
      </c>
      <c r="J138" s="80">
        <v>2629.1</v>
      </c>
      <c r="K138" s="22">
        <v>0</v>
      </c>
      <c r="L138" s="5" t="s">
        <v>170</v>
      </c>
      <c r="M138" s="36">
        <v>268.6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2">
        <v>268.6</v>
      </c>
      <c r="AC138" s="1">
        <v>121.3</v>
      </c>
      <c r="AD138" s="72"/>
    </row>
    <row r="139" spans="1:30" ht="14.25" customHeight="1">
      <c r="A139" s="7">
        <v>132</v>
      </c>
      <c r="B139" s="7" t="s">
        <v>7</v>
      </c>
      <c r="C139" s="7">
        <v>1972</v>
      </c>
      <c r="D139" s="7">
        <v>5</v>
      </c>
      <c r="E139" s="7"/>
      <c r="F139" s="7">
        <v>70</v>
      </c>
      <c r="G139" s="7"/>
      <c r="H139" s="81">
        <v>100</v>
      </c>
      <c r="I139" s="79">
        <f t="shared" si="2"/>
        <v>2642</v>
      </c>
      <c r="J139" s="80">
        <v>2642</v>
      </c>
      <c r="K139" s="22">
        <v>0</v>
      </c>
      <c r="L139" s="5" t="s">
        <v>170</v>
      </c>
      <c r="M139" s="36">
        <v>273.2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2">
        <f>SUM(M139)+AC140</f>
        <v>801.7</v>
      </c>
      <c r="AC139" s="1">
        <v>20</v>
      </c>
      <c r="AD139" s="72"/>
    </row>
    <row r="140" spans="1:30" ht="14.25" customHeight="1">
      <c r="A140" s="7">
        <v>133</v>
      </c>
      <c r="B140" s="7" t="s">
        <v>29</v>
      </c>
      <c r="C140" s="7">
        <v>1975</v>
      </c>
      <c r="D140" s="7">
        <v>5</v>
      </c>
      <c r="E140" s="7"/>
      <c r="F140" s="7">
        <v>127</v>
      </c>
      <c r="G140" s="7"/>
      <c r="H140" s="81">
        <v>212</v>
      </c>
      <c r="I140" s="79">
        <f t="shared" si="2"/>
        <v>2589</v>
      </c>
      <c r="J140" s="80">
        <v>2472.6</v>
      </c>
      <c r="K140" s="22">
        <v>116.4</v>
      </c>
      <c r="L140" s="35" t="s">
        <v>176</v>
      </c>
      <c r="M140" s="36">
        <v>1439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2">
        <f>SUM(M140)+AC141</f>
        <v>1956.9</v>
      </c>
      <c r="AC140" s="1">
        <v>528.5</v>
      </c>
      <c r="AD140" s="72"/>
    </row>
    <row r="141" spans="1:30" ht="14.25" customHeight="1">
      <c r="A141" s="7">
        <v>134</v>
      </c>
      <c r="B141" s="7" t="s">
        <v>28</v>
      </c>
      <c r="C141" s="7">
        <v>1997</v>
      </c>
      <c r="D141" s="7">
        <v>5</v>
      </c>
      <c r="E141" s="7"/>
      <c r="F141" s="7">
        <v>90</v>
      </c>
      <c r="G141" s="7"/>
      <c r="H141" s="81">
        <v>145</v>
      </c>
      <c r="I141" s="79">
        <f t="shared" si="2"/>
        <v>4189.2</v>
      </c>
      <c r="J141" s="80">
        <v>4189.2</v>
      </c>
      <c r="K141" s="22">
        <v>0</v>
      </c>
      <c r="L141" s="9" t="s">
        <v>170</v>
      </c>
      <c r="M141" s="31">
        <v>451.5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0">
        <v>451.5</v>
      </c>
      <c r="AC141" s="1">
        <v>517.9</v>
      </c>
      <c r="AD141" s="72"/>
    </row>
    <row r="142" spans="1:30" s="21" customFormat="1" ht="14.25" customHeight="1">
      <c r="A142" s="14">
        <f>SUM(A141)</f>
        <v>134</v>
      </c>
      <c r="B142" s="26" t="s">
        <v>3</v>
      </c>
      <c r="C142" s="14"/>
      <c r="D142" s="14"/>
      <c r="E142" s="14"/>
      <c r="F142" s="14">
        <f>SUM(F8:F141)</f>
        <v>2904</v>
      </c>
      <c r="G142" s="14">
        <f>SUM(G8:G141)</f>
        <v>5133.5</v>
      </c>
      <c r="H142" s="14">
        <f>SUM(H8:H141)</f>
        <v>4768</v>
      </c>
      <c r="I142" s="18">
        <f>SUM(I8:I141)</f>
        <v>124699.40000000001</v>
      </c>
      <c r="J142" s="87">
        <f>SUM(J8:J141)</f>
        <v>117509.03000000006</v>
      </c>
      <c r="K142" s="18">
        <f>SUM(K8:K141)</f>
        <v>7190.370000000001</v>
      </c>
      <c r="L142" s="32" t="s">
        <v>170</v>
      </c>
      <c r="M142" s="18">
        <f>SUM(M8:M141)</f>
        <v>13866.830000000005</v>
      </c>
      <c r="N142" s="48">
        <f>SUM(J142:L142)</f>
        <v>124699.40000000005</v>
      </c>
      <c r="O142" s="16">
        <v>6088</v>
      </c>
      <c r="P142" s="16">
        <v>359</v>
      </c>
      <c r="Q142" s="16">
        <v>46</v>
      </c>
      <c r="R142" s="16">
        <f>SUM(O142-P142-Q142)</f>
        <v>5683</v>
      </c>
      <c r="S142" s="16"/>
      <c r="T142" s="16">
        <f>SUM(R142-H142)</f>
        <v>915</v>
      </c>
      <c r="U142" s="16"/>
      <c r="V142" s="48">
        <v>130274.31</v>
      </c>
      <c r="W142" s="48">
        <f>SUM(V142)-I142</f>
        <v>5574.909999999989</v>
      </c>
      <c r="X142" s="16"/>
      <c r="Y142" s="16"/>
      <c r="Z142" s="16"/>
      <c r="AA142" s="18">
        <f>SUM(AA8:AA141)</f>
        <v>33398.67999999999</v>
      </c>
      <c r="AC142" s="10">
        <v>837.3</v>
      </c>
      <c r="AD142" s="64"/>
    </row>
    <row r="143" spans="1:37" s="15" customFormat="1" ht="28.5" customHeight="1">
      <c r="A143" s="7"/>
      <c r="B143" s="26"/>
      <c r="C143" s="14"/>
      <c r="D143" s="14"/>
      <c r="E143" s="14"/>
      <c r="F143" s="14"/>
      <c r="G143" s="14"/>
      <c r="H143" s="14"/>
      <c r="I143" s="17"/>
      <c r="J143" s="88"/>
      <c r="K143" s="18"/>
      <c r="L143" s="5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C143" s="65">
        <f>SUM(AC8:AC142)</f>
        <v>45455.36999999998</v>
      </c>
      <c r="AE143" s="65">
        <f>SUM(AC143,M142)</f>
        <v>59322.19999999998</v>
      </c>
      <c r="AH143" s="65"/>
      <c r="AI143" s="65"/>
      <c r="AJ143" s="65" t="s">
        <v>222</v>
      </c>
      <c r="AK143" s="65"/>
    </row>
    <row r="144" spans="1:27" s="15" customFormat="1" ht="15" customHeight="1">
      <c r="A144" s="123" t="s">
        <v>46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37" t="s">
        <v>172</v>
      </c>
      <c r="M144" s="5"/>
      <c r="N144" s="5"/>
      <c r="O144" s="5"/>
      <c r="P144" s="5"/>
      <c r="Q144" s="5"/>
      <c r="R144" s="5"/>
      <c r="S144" s="5"/>
      <c r="T144" s="4"/>
      <c r="U144" s="4"/>
      <c r="V144" s="4"/>
      <c r="W144" s="4"/>
      <c r="X144" s="4"/>
      <c r="Y144" s="4"/>
      <c r="Z144" s="4"/>
      <c r="AA144" s="4"/>
    </row>
    <row r="145" spans="1:27" s="21" customFormat="1" ht="15" customHeight="1">
      <c r="A145" s="4"/>
      <c r="B145" s="4" t="s">
        <v>32</v>
      </c>
      <c r="C145" s="3"/>
      <c r="D145" s="3"/>
      <c r="E145" s="3"/>
      <c r="F145" s="3"/>
      <c r="G145" s="3"/>
      <c r="H145" s="3"/>
      <c r="I145" s="19"/>
      <c r="J145" s="85"/>
      <c r="K145" s="20"/>
      <c r="L145" s="35" t="s">
        <v>177</v>
      </c>
      <c r="M145" s="5"/>
      <c r="N145" s="5"/>
      <c r="O145" s="5"/>
      <c r="P145" s="5"/>
      <c r="Q145" s="5"/>
      <c r="R145" s="5"/>
      <c r="S145" s="5"/>
      <c r="T145" s="4"/>
      <c r="U145" s="4"/>
      <c r="V145" s="4"/>
      <c r="W145" s="4"/>
      <c r="X145" s="4"/>
      <c r="Y145" s="4"/>
      <c r="Z145" s="4"/>
      <c r="AA145" s="4"/>
    </row>
    <row r="146" spans="1:27" s="21" customFormat="1" ht="15" customHeight="1">
      <c r="A146" s="9">
        <v>1</v>
      </c>
      <c r="B146" s="9" t="s">
        <v>33</v>
      </c>
      <c r="C146" s="3"/>
      <c r="D146" s="7">
        <v>2</v>
      </c>
      <c r="E146" s="3"/>
      <c r="F146" s="9">
        <v>12</v>
      </c>
      <c r="G146" s="3"/>
      <c r="H146" s="7">
        <v>22</v>
      </c>
      <c r="I146" s="7">
        <f aca="true" t="shared" si="5" ref="I146:I154">SUM(J146:K146)</f>
        <v>458.6</v>
      </c>
      <c r="J146" s="89">
        <v>458.6</v>
      </c>
      <c r="K146" s="50"/>
      <c r="L146" s="5" t="s">
        <v>170</v>
      </c>
      <c r="M146" s="5">
        <v>59.8</v>
      </c>
      <c r="N146" s="5"/>
      <c r="O146" s="5"/>
      <c r="P146" s="5"/>
      <c r="Q146" s="5"/>
      <c r="R146" s="5"/>
      <c r="S146" s="5"/>
      <c r="T146" s="4"/>
      <c r="U146" s="4"/>
      <c r="V146" s="4"/>
      <c r="W146" s="4"/>
      <c r="X146" s="4"/>
      <c r="Y146" s="4"/>
      <c r="Z146" s="4"/>
      <c r="AA146" s="50">
        <v>59.8</v>
      </c>
    </row>
    <row r="147" spans="1:27" s="21" customFormat="1" ht="15" customHeight="1">
      <c r="A147" s="9">
        <v>2</v>
      </c>
      <c r="B147" s="9" t="s">
        <v>9</v>
      </c>
      <c r="C147" s="3"/>
      <c r="D147" s="7">
        <v>2</v>
      </c>
      <c r="E147" s="3"/>
      <c r="F147" s="9">
        <v>12</v>
      </c>
      <c r="G147" s="3"/>
      <c r="H147" s="7">
        <v>18</v>
      </c>
      <c r="I147" s="7">
        <f t="shared" si="5"/>
        <v>501.7</v>
      </c>
      <c r="J147" s="89">
        <v>501.7</v>
      </c>
      <c r="K147" s="50"/>
      <c r="L147" s="5" t="s">
        <v>170</v>
      </c>
      <c r="M147" s="5">
        <v>41.3</v>
      </c>
      <c r="N147" s="5"/>
      <c r="O147" s="5"/>
      <c r="P147" s="5"/>
      <c r="Q147" s="5"/>
      <c r="R147" s="5"/>
      <c r="S147" s="5"/>
      <c r="T147" s="4"/>
      <c r="U147" s="4"/>
      <c r="V147" s="4"/>
      <c r="W147" s="4"/>
      <c r="X147" s="4"/>
      <c r="Y147" s="4"/>
      <c r="Z147" s="4"/>
      <c r="AA147" s="50">
        <v>41.3</v>
      </c>
    </row>
    <row r="148" spans="1:27" s="21" customFormat="1" ht="15" customHeight="1">
      <c r="A148" s="9">
        <v>3</v>
      </c>
      <c r="B148" s="9" t="s">
        <v>10</v>
      </c>
      <c r="C148" s="3"/>
      <c r="D148" s="7">
        <v>2</v>
      </c>
      <c r="E148" s="3"/>
      <c r="F148" s="9">
        <v>16</v>
      </c>
      <c r="G148" s="3"/>
      <c r="H148" s="7">
        <v>17</v>
      </c>
      <c r="I148" s="7">
        <f t="shared" si="5"/>
        <v>747.2</v>
      </c>
      <c r="J148" s="89">
        <v>747.2</v>
      </c>
      <c r="K148" s="50"/>
      <c r="L148" s="5" t="s">
        <v>170</v>
      </c>
      <c r="M148" s="5">
        <v>59.3</v>
      </c>
      <c r="N148" s="5"/>
      <c r="O148" s="5"/>
      <c r="P148" s="5"/>
      <c r="Q148" s="5"/>
      <c r="R148" s="5"/>
      <c r="S148" s="5"/>
      <c r="T148" s="4"/>
      <c r="U148" s="4"/>
      <c r="V148" s="4"/>
      <c r="W148" s="4"/>
      <c r="X148" s="4"/>
      <c r="Y148" s="4"/>
      <c r="Z148" s="4"/>
      <c r="AA148" s="50">
        <v>59.3</v>
      </c>
    </row>
    <row r="149" spans="1:27" s="21" customFormat="1" ht="15" customHeight="1">
      <c r="A149" s="9">
        <v>4</v>
      </c>
      <c r="B149" s="9" t="s">
        <v>11</v>
      </c>
      <c r="C149" s="3"/>
      <c r="D149" s="7">
        <v>2</v>
      </c>
      <c r="E149" s="3"/>
      <c r="F149" s="9">
        <v>27</v>
      </c>
      <c r="G149" s="3"/>
      <c r="H149" s="7">
        <v>48</v>
      </c>
      <c r="I149" s="8">
        <f t="shared" si="5"/>
        <v>1306</v>
      </c>
      <c r="J149" s="90">
        <v>1306</v>
      </c>
      <c r="K149" s="50"/>
      <c r="L149" s="5" t="s">
        <v>170</v>
      </c>
      <c r="M149" s="5">
        <v>126.5</v>
      </c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50">
        <v>126.5</v>
      </c>
    </row>
    <row r="150" spans="1:27" s="21" customFormat="1" ht="15" customHeight="1">
      <c r="A150" s="9">
        <v>5</v>
      </c>
      <c r="B150" s="9" t="s">
        <v>12</v>
      </c>
      <c r="C150" s="3"/>
      <c r="D150" s="7">
        <v>2</v>
      </c>
      <c r="E150" s="3"/>
      <c r="F150" s="9">
        <v>27</v>
      </c>
      <c r="G150" s="3"/>
      <c r="H150" s="7">
        <v>42</v>
      </c>
      <c r="I150" s="7">
        <f t="shared" si="5"/>
        <v>1309.7</v>
      </c>
      <c r="J150" s="89">
        <v>1309.7</v>
      </c>
      <c r="K150" s="50"/>
      <c r="L150" s="5" t="s">
        <v>170</v>
      </c>
      <c r="M150" s="5">
        <v>130.3</v>
      </c>
      <c r="N150" s="5"/>
      <c r="O150" s="5"/>
      <c r="P150" s="5"/>
      <c r="Q150" s="5"/>
      <c r="R150" s="5"/>
      <c r="S150" s="5"/>
      <c r="T150" s="4"/>
      <c r="U150" s="4"/>
      <c r="V150" s="4"/>
      <c r="W150" s="4"/>
      <c r="X150" s="4"/>
      <c r="Y150" s="4"/>
      <c r="Z150" s="4"/>
      <c r="AA150" s="50">
        <v>130.3</v>
      </c>
    </row>
    <row r="151" spans="1:27" s="21" customFormat="1" ht="15" customHeight="1">
      <c r="A151" s="9">
        <v>6</v>
      </c>
      <c r="B151" s="9" t="s">
        <v>13</v>
      </c>
      <c r="C151" s="3"/>
      <c r="D151" s="7">
        <v>2</v>
      </c>
      <c r="E151" s="3"/>
      <c r="F151" s="9">
        <v>27</v>
      </c>
      <c r="G151" s="3"/>
      <c r="H151" s="7">
        <v>44</v>
      </c>
      <c r="I151" s="7">
        <f t="shared" si="5"/>
        <v>1306.1</v>
      </c>
      <c r="J151" s="89">
        <v>1306.1</v>
      </c>
      <c r="K151" s="50"/>
      <c r="L151" s="5" t="s">
        <v>170</v>
      </c>
      <c r="M151" s="5">
        <v>127.8</v>
      </c>
      <c r="N151" s="5"/>
      <c r="O151" s="5"/>
      <c r="P151" s="5"/>
      <c r="Q151" s="5"/>
      <c r="R151" s="5"/>
      <c r="S151" s="5"/>
      <c r="T151" s="4"/>
      <c r="U151" s="4"/>
      <c r="V151" s="4"/>
      <c r="W151" s="4"/>
      <c r="X151" s="4"/>
      <c r="Y151" s="4"/>
      <c r="Z151" s="4"/>
      <c r="AA151" s="50">
        <v>127.8</v>
      </c>
    </row>
    <row r="152" spans="1:27" s="21" customFormat="1" ht="15" customHeight="1">
      <c r="A152" s="9">
        <v>7</v>
      </c>
      <c r="B152" s="9" t="s">
        <v>34</v>
      </c>
      <c r="C152" s="3"/>
      <c r="D152" s="7">
        <v>2</v>
      </c>
      <c r="E152" s="3"/>
      <c r="F152" s="9">
        <v>8</v>
      </c>
      <c r="G152" s="3"/>
      <c r="H152" s="7">
        <v>11</v>
      </c>
      <c r="I152" s="7">
        <f t="shared" si="5"/>
        <v>315.9</v>
      </c>
      <c r="J152" s="89">
        <v>315.9</v>
      </c>
      <c r="K152" s="50"/>
      <c r="L152" s="5" t="s">
        <v>170</v>
      </c>
      <c r="M152" s="5">
        <v>38.1</v>
      </c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50">
        <v>38.1</v>
      </c>
    </row>
    <row r="153" spans="1:27" s="21" customFormat="1" ht="15" customHeight="1">
      <c r="A153" s="9">
        <v>8</v>
      </c>
      <c r="B153" s="9" t="s">
        <v>35</v>
      </c>
      <c r="C153" s="3"/>
      <c r="D153" s="7">
        <v>2</v>
      </c>
      <c r="E153" s="3"/>
      <c r="F153" s="9">
        <v>8</v>
      </c>
      <c r="G153" s="3"/>
      <c r="H153" s="7">
        <v>18</v>
      </c>
      <c r="I153" s="7">
        <f t="shared" si="5"/>
        <v>392.7</v>
      </c>
      <c r="J153" s="89">
        <v>392.7</v>
      </c>
      <c r="K153" s="50"/>
      <c r="L153" s="5" t="s">
        <v>170</v>
      </c>
      <c r="M153" s="5">
        <v>32.7</v>
      </c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50">
        <v>32.7</v>
      </c>
    </row>
    <row r="154" spans="1:27" s="21" customFormat="1" ht="15" customHeight="1">
      <c r="A154" s="9">
        <v>9</v>
      </c>
      <c r="B154" s="9" t="s">
        <v>36</v>
      </c>
      <c r="C154" s="3"/>
      <c r="D154" s="7">
        <v>2</v>
      </c>
      <c r="E154" s="3"/>
      <c r="F154" s="9">
        <v>16</v>
      </c>
      <c r="G154" s="3"/>
      <c r="H154" s="7">
        <v>20</v>
      </c>
      <c r="I154" s="7">
        <f t="shared" si="5"/>
        <v>752.4</v>
      </c>
      <c r="J154" s="89">
        <v>752.4</v>
      </c>
      <c r="K154" s="50"/>
      <c r="L154" s="5" t="s">
        <v>170</v>
      </c>
      <c r="M154" s="5">
        <v>65.1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50">
        <v>65.1</v>
      </c>
    </row>
    <row r="155" spans="1:27" s="21" customFormat="1" ht="15" customHeight="1">
      <c r="A155" s="4">
        <f>SUM(A154)</f>
        <v>9</v>
      </c>
      <c r="B155" s="3" t="s">
        <v>148</v>
      </c>
      <c r="C155" s="3"/>
      <c r="D155" s="3"/>
      <c r="E155" s="3"/>
      <c r="F155" s="3">
        <f>SUM(F146:F154)</f>
        <v>153</v>
      </c>
      <c r="G155" s="3"/>
      <c r="H155" s="3">
        <f>SUM(H146:H154)</f>
        <v>240</v>
      </c>
      <c r="I155" s="41">
        <f>SUM(I146:I154)</f>
        <v>7090.299999999998</v>
      </c>
      <c r="J155" s="91">
        <f>SUM(J146:J154)</f>
        <v>7090.299999999998</v>
      </c>
      <c r="K155" s="20">
        <f>SUM(K146:K154)</f>
        <v>0</v>
      </c>
      <c r="L155" s="5"/>
      <c r="M155" s="41">
        <f>SUM(M146:M154)</f>
        <v>680.9000000000001</v>
      </c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20">
        <f>SUM(AA146:AA154)</f>
        <v>680.9000000000001</v>
      </c>
    </row>
    <row r="156" spans="1:27" s="21" customFormat="1" ht="15" customHeight="1">
      <c r="A156" s="4"/>
      <c r="B156" s="3"/>
      <c r="C156" s="3"/>
      <c r="D156" s="3"/>
      <c r="E156" s="3"/>
      <c r="F156" s="3"/>
      <c r="G156" s="3"/>
      <c r="H156" s="3"/>
      <c r="I156" s="41"/>
      <c r="J156" s="91"/>
      <c r="K156" s="20"/>
      <c r="L156" s="5"/>
      <c r="M156" s="41"/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20"/>
    </row>
    <row r="157" spans="1:27" s="21" customFormat="1" ht="15" customHeight="1">
      <c r="A157" s="4"/>
      <c r="B157" s="4" t="s">
        <v>37</v>
      </c>
      <c r="C157" s="3"/>
      <c r="D157" s="3"/>
      <c r="E157" s="3"/>
      <c r="F157" s="3"/>
      <c r="G157" s="3"/>
      <c r="H157" s="7"/>
      <c r="I157" s="19"/>
      <c r="J157" s="85"/>
      <c r="K157" s="20"/>
      <c r="L157" s="5"/>
      <c r="M157" s="5"/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4"/>
    </row>
    <row r="158" spans="1:27" s="21" customFormat="1" ht="15" customHeight="1">
      <c r="A158" s="9">
        <v>1</v>
      </c>
      <c r="B158" s="9" t="s">
        <v>14</v>
      </c>
      <c r="C158" s="3"/>
      <c r="D158" s="7">
        <v>2</v>
      </c>
      <c r="E158" s="7"/>
      <c r="F158" s="9">
        <v>7</v>
      </c>
      <c r="G158" s="7"/>
      <c r="H158" s="7">
        <v>13</v>
      </c>
      <c r="I158" s="7">
        <f>SUM(J158:K158)</f>
        <v>224.3</v>
      </c>
      <c r="J158" s="89">
        <v>224.3</v>
      </c>
      <c r="K158" s="50"/>
      <c r="L158" s="5" t="s">
        <v>170</v>
      </c>
      <c r="M158" s="5"/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50">
        <v>248</v>
      </c>
    </row>
    <row r="159" spans="1:27" s="21" customFormat="1" ht="15" customHeight="1">
      <c r="A159" s="9">
        <v>2</v>
      </c>
      <c r="B159" s="9" t="s">
        <v>15</v>
      </c>
      <c r="C159" s="3"/>
      <c r="D159" s="7">
        <v>2</v>
      </c>
      <c r="E159" s="7"/>
      <c r="F159" s="9">
        <v>16</v>
      </c>
      <c r="G159" s="7"/>
      <c r="H159" s="7">
        <v>44</v>
      </c>
      <c r="I159" s="7">
        <f>SUM(J159:K159)</f>
        <v>746.2</v>
      </c>
      <c r="J159" s="89">
        <v>746.2</v>
      </c>
      <c r="K159" s="50"/>
      <c r="L159" s="5" t="s">
        <v>170</v>
      </c>
      <c r="M159" s="5">
        <v>56.6</v>
      </c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50">
        <v>56.6</v>
      </c>
    </row>
    <row r="160" spans="1:27" s="21" customFormat="1" ht="15" customHeight="1">
      <c r="A160" s="4">
        <f>SUM(A159)</f>
        <v>2</v>
      </c>
      <c r="B160" s="4" t="s">
        <v>38</v>
      </c>
      <c r="C160" s="3"/>
      <c r="D160" s="3"/>
      <c r="E160" s="3"/>
      <c r="F160" s="3">
        <f>SUM(F158:F159)</f>
        <v>23</v>
      </c>
      <c r="G160" s="3"/>
      <c r="H160" s="3">
        <f>SUM(H158:H159)</f>
        <v>57</v>
      </c>
      <c r="I160" s="41">
        <f>SUM(I158:I159)</f>
        <v>970.5</v>
      </c>
      <c r="J160" s="91">
        <f>SUM(J158:J159)</f>
        <v>970.5</v>
      </c>
      <c r="K160" s="20">
        <v>0</v>
      </c>
      <c r="L160" s="5" t="s">
        <v>170</v>
      </c>
      <c r="M160" s="41">
        <f>SUM(M158:M159)</f>
        <v>56.6</v>
      </c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20">
        <f>SUM(AA158:AA159)</f>
        <v>304.6</v>
      </c>
    </row>
    <row r="161" spans="1:27" s="21" customFormat="1" ht="15" customHeight="1">
      <c r="A161" s="4"/>
      <c r="B161" s="4"/>
      <c r="C161" s="3"/>
      <c r="D161" s="3"/>
      <c r="E161" s="3"/>
      <c r="F161" s="3"/>
      <c r="G161" s="3"/>
      <c r="H161" s="3"/>
      <c r="I161" s="41"/>
      <c r="J161" s="91"/>
      <c r="K161" s="20"/>
      <c r="L161" s="5"/>
      <c r="M161" s="41"/>
      <c r="N161" s="5"/>
      <c r="O161" s="5"/>
      <c r="P161" s="5"/>
      <c r="Q161" s="5"/>
      <c r="R161" s="5"/>
      <c r="S161" s="5"/>
      <c r="T161" s="4"/>
      <c r="U161" s="4"/>
      <c r="V161" s="4"/>
      <c r="W161" s="4"/>
      <c r="X161" s="4"/>
      <c r="Y161" s="4"/>
      <c r="Z161" s="4"/>
      <c r="AA161" s="20"/>
    </row>
    <row r="162" spans="1:27" s="21" customFormat="1" ht="15" customHeight="1">
      <c r="A162" s="4"/>
      <c r="B162" s="4" t="s">
        <v>39</v>
      </c>
      <c r="C162" s="3"/>
      <c r="D162" s="3"/>
      <c r="E162" s="3"/>
      <c r="F162" s="3"/>
      <c r="G162" s="3"/>
      <c r="H162" s="7"/>
      <c r="I162" s="19"/>
      <c r="J162" s="85"/>
      <c r="K162" s="20"/>
      <c r="L162" s="5" t="s">
        <v>170</v>
      </c>
      <c r="M162" s="5"/>
      <c r="N162" s="5"/>
      <c r="O162" s="5"/>
      <c r="P162" s="5"/>
      <c r="Q162" s="5"/>
      <c r="R162" s="5"/>
      <c r="S162" s="5"/>
      <c r="T162" s="4"/>
      <c r="U162" s="4"/>
      <c r="V162" s="4"/>
      <c r="W162" s="4"/>
      <c r="X162" s="4"/>
      <c r="Y162" s="4"/>
      <c r="Z162" s="4"/>
      <c r="AA162" s="4"/>
    </row>
    <row r="163" spans="1:27" s="21" customFormat="1" ht="15.75" customHeight="1">
      <c r="A163" s="9">
        <v>1</v>
      </c>
      <c r="B163" s="9" t="s">
        <v>16</v>
      </c>
      <c r="C163" s="3"/>
      <c r="D163" s="7">
        <v>2</v>
      </c>
      <c r="E163" s="3"/>
      <c r="F163" s="9">
        <v>12</v>
      </c>
      <c r="G163" s="3"/>
      <c r="H163" s="7">
        <v>28</v>
      </c>
      <c r="I163" s="7">
        <f aca="true" t="shared" si="6" ref="I163:I168">SUM(J163:K163)</f>
        <v>551.4</v>
      </c>
      <c r="J163" s="89">
        <v>551.4</v>
      </c>
      <c r="K163" s="50"/>
      <c r="L163" s="5" t="s">
        <v>170</v>
      </c>
      <c r="M163" s="5">
        <v>48.1</v>
      </c>
      <c r="N163" s="5"/>
      <c r="O163" s="5"/>
      <c r="P163" s="5"/>
      <c r="Q163" s="5"/>
      <c r="R163" s="5"/>
      <c r="S163" s="5"/>
      <c r="T163" s="4"/>
      <c r="U163" s="4"/>
      <c r="V163" s="4"/>
      <c r="W163" s="4"/>
      <c r="X163" s="4"/>
      <c r="Y163" s="4"/>
      <c r="Z163" s="4"/>
      <c r="AA163" s="9">
        <v>48.1</v>
      </c>
    </row>
    <row r="164" spans="1:27" s="21" customFormat="1" ht="15.75" customHeight="1">
      <c r="A164" s="9">
        <v>2</v>
      </c>
      <c r="B164" s="9" t="s">
        <v>17</v>
      </c>
      <c r="C164" s="3"/>
      <c r="D164" s="7">
        <v>2</v>
      </c>
      <c r="E164" s="3"/>
      <c r="F164" s="9">
        <v>12</v>
      </c>
      <c r="G164" s="3"/>
      <c r="H164" s="7">
        <v>30</v>
      </c>
      <c r="I164" s="7">
        <f t="shared" si="6"/>
        <v>567.3</v>
      </c>
      <c r="J164" s="89">
        <v>567.3</v>
      </c>
      <c r="K164" s="50"/>
      <c r="L164" s="5" t="s">
        <v>170</v>
      </c>
      <c r="M164" s="5">
        <v>48.2</v>
      </c>
      <c r="N164" s="5"/>
      <c r="O164" s="5"/>
      <c r="P164" s="5"/>
      <c r="Q164" s="5"/>
      <c r="R164" s="5"/>
      <c r="S164" s="5"/>
      <c r="T164" s="4"/>
      <c r="U164" s="4"/>
      <c r="V164" s="4"/>
      <c r="W164" s="4"/>
      <c r="X164" s="4"/>
      <c r="Y164" s="4"/>
      <c r="Z164" s="4"/>
      <c r="AA164" s="9">
        <v>48.2</v>
      </c>
    </row>
    <row r="165" spans="1:27" s="21" customFormat="1" ht="15.75" customHeight="1">
      <c r="A165" s="9">
        <v>3</v>
      </c>
      <c r="B165" s="9" t="s">
        <v>18</v>
      </c>
      <c r="C165" s="3"/>
      <c r="D165" s="7">
        <v>2</v>
      </c>
      <c r="E165" s="3"/>
      <c r="F165" s="9">
        <v>12</v>
      </c>
      <c r="G165" s="3"/>
      <c r="H165" s="7">
        <v>31</v>
      </c>
      <c r="I165" s="7">
        <f t="shared" si="6"/>
        <v>567.9</v>
      </c>
      <c r="J165" s="89">
        <v>567.9</v>
      </c>
      <c r="K165" s="50"/>
      <c r="L165" s="5" t="s">
        <v>170</v>
      </c>
      <c r="M165" s="5">
        <v>47.1</v>
      </c>
      <c r="N165" s="5"/>
      <c r="O165" s="5"/>
      <c r="P165" s="5"/>
      <c r="Q165" s="5"/>
      <c r="R165" s="5"/>
      <c r="S165" s="5"/>
      <c r="T165" s="4"/>
      <c r="U165" s="4"/>
      <c r="V165" s="4"/>
      <c r="W165" s="4"/>
      <c r="X165" s="4"/>
      <c r="Y165" s="4"/>
      <c r="Z165" s="4"/>
      <c r="AA165" s="9">
        <v>47.1</v>
      </c>
    </row>
    <row r="166" spans="1:27" s="21" customFormat="1" ht="15.75" customHeight="1">
      <c r="A166" s="9">
        <v>4</v>
      </c>
      <c r="B166" s="9" t="s">
        <v>19</v>
      </c>
      <c r="C166" s="3"/>
      <c r="D166" s="7">
        <v>2</v>
      </c>
      <c r="E166" s="3"/>
      <c r="F166" s="9">
        <v>12</v>
      </c>
      <c r="G166" s="3"/>
      <c r="H166" s="7">
        <v>34</v>
      </c>
      <c r="I166" s="7">
        <f t="shared" si="6"/>
        <v>572.5</v>
      </c>
      <c r="J166" s="89">
        <v>572.5</v>
      </c>
      <c r="K166" s="50"/>
      <c r="L166" s="5" t="s">
        <v>170</v>
      </c>
      <c r="M166" s="5">
        <v>47.8</v>
      </c>
      <c r="N166" s="5"/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9">
        <v>47.8</v>
      </c>
    </row>
    <row r="167" spans="1:27" s="21" customFormat="1" ht="15.75" customHeight="1">
      <c r="A167" s="9">
        <v>5</v>
      </c>
      <c r="B167" s="9" t="s">
        <v>20</v>
      </c>
      <c r="C167" s="3"/>
      <c r="D167" s="7">
        <v>2</v>
      </c>
      <c r="E167" s="3"/>
      <c r="F167" s="9">
        <v>12</v>
      </c>
      <c r="G167" s="3"/>
      <c r="H167" s="7">
        <v>35</v>
      </c>
      <c r="I167" s="7">
        <f t="shared" si="6"/>
        <v>594.6</v>
      </c>
      <c r="J167" s="89">
        <v>594.6</v>
      </c>
      <c r="K167" s="50"/>
      <c r="L167" s="5" t="s">
        <v>170</v>
      </c>
      <c r="M167" s="5">
        <v>49.2</v>
      </c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50">
        <v>49.2</v>
      </c>
    </row>
    <row r="168" spans="1:27" s="21" customFormat="1" ht="15.75" customHeight="1">
      <c r="A168" s="9">
        <v>6</v>
      </c>
      <c r="B168" s="9" t="s">
        <v>21</v>
      </c>
      <c r="C168" s="3"/>
      <c r="D168" s="7">
        <v>2</v>
      </c>
      <c r="E168" s="3"/>
      <c r="F168" s="9">
        <v>18</v>
      </c>
      <c r="G168" s="3"/>
      <c r="H168" s="7">
        <v>39</v>
      </c>
      <c r="I168" s="7">
        <f t="shared" si="6"/>
        <v>872.5</v>
      </c>
      <c r="J168" s="89">
        <v>872.5</v>
      </c>
      <c r="K168" s="50"/>
      <c r="L168" s="5" t="s">
        <v>170</v>
      </c>
      <c r="M168" s="5">
        <v>73.6</v>
      </c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50">
        <v>73.6</v>
      </c>
    </row>
    <row r="169" spans="1:27" s="21" customFormat="1" ht="15.75" customHeight="1">
      <c r="A169" s="4">
        <f>SUM(A168)</f>
        <v>6</v>
      </c>
      <c r="B169" s="4" t="s">
        <v>40</v>
      </c>
      <c r="C169" s="3"/>
      <c r="D169" s="3"/>
      <c r="E169" s="3"/>
      <c r="F169" s="19">
        <f>SUM(F163:F168)</f>
        <v>78</v>
      </c>
      <c r="G169" s="3"/>
      <c r="H169" s="19">
        <f>SUM(H163:H168)</f>
        <v>197</v>
      </c>
      <c r="I169" s="41">
        <f>SUM(I163:I168)</f>
        <v>3726.2</v>
      </c>
      <c r="J169" s="92">
        <f>SUM(J163:J168)</f>
        <v>3726.2</v>
      </c>
      <c r="K169" s="51">
        <v>0</v>
      </c>
      <c r="L169" s="4"/>
      <c r="M169" s="62">
        <f>SUM(M163:M168)</f>
        <v>314</v>
      </c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51">
        <f>SUM(AA163:AA168)</f>
        <v>314</v>
      </c>
    </row>
    <row r="170" spans="1:27" s="21" customFormat="1" ht="15.75" customHeight="1">
      <c r="A170" s="4"/>
      <c r="B170" s="4"/>
      <c r="C170" s="3"/>
      <c r="D170" s="3"/>
      <c r="E170" s="3"/>
      <c r="F170" s="19"/>
      <c r="G170" s="3"/>
      <c r="H170" s="19"/>
      <c r="I170" s="41"/>
      <c r="J170" s="92"/>
      <c r="K170" s="51"/>
      <c r="L170" s="4"/>
      <c r="M170" s="62"/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51"/>
    </row>
    <row r="171" spans="1:27" s="21" customFormat="1" ht="15.75" customHeight="1">
      <c r="A171" s="4"/>
      <c r="B171" s="4" t="s">
        <v>25</v>
      </c>
      <c r="C171" s="3"/>
      <c r="D171" s="3"/>
      <c r="E171" s="3"/>
      <c r="F171" s="3"/>
      <c r="G171" s="3"/>
      <c r="H171" s="7"/>
      <c r="I171" s="19"/>
      <c r="J171" s="85"/>
      <c r="K171" s="20"/>
      <c r="L171" s="4"/>
      <c r="M171" s="5"/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4"/>
    </row>
    <row r="172" spans="1:27" s="21" customFormat="1" ht="16.5" customHeight="1">
      <c r="A172" s="9">
        <v>1</v>
      </c>
      <c r="B172" s="9" t="s">
        <v>22</v>
      </c>
      <c r="C172" s="3"/>
      <c r="D172" s="7">
        <v>2</v>
      </c>
      <c r="E172" s="3"/>
      <c r="F172" s="9">
        <v>12</v>
      </c>
      <c r="G172" s="3"/>
      <c r="H172" s="7">
        <v>25</v>
      </c>
      <c r="I172" s="7">
        <f>SUM(J172:K172)</f>
        <v>515</v>
      </c>
      <c r="J172" s="89">
        <v>515</v>
      </c>
      <c r="K172" s="50"/>
      <c r="L172" s="5" t="s">
        <v>170</v>
      </c>
      <c r="M172" s="5">
        <v>42.9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0">
        <v>42.9</v>
      </c>
    </row>
    <row r="173" spans="1:27" s="21" customFormat="1" ht="16.5" customHeight="1">
      <c r="A173" s="9">
        <v>2</v>
      </c>
      <c r="B173" s="9" t="s">
        <v>23</v>
      </c>
      <c r="C173" s="3"/>
      <c r="D173" s="7">
        <v>2</v>
      </c>
      <c r="E173" s="3"/>
      <c r="F173" s="9">
        <v>12</v>
      </c>
      <c r="G173" s="3"/>
      <c r="H173" s="7">
        <v>27</v>
      </c>
      <c r="I173" s="7">
        <f>SUM(J173:K173)</f>
        <v>511.1</v>
      </c>
      <c r="J173" s="89">
        <v>511.1</v>
      </c>
      <c r="K173" s="50"/>
      <c r="L173" s="5" t="s">
        <v>170</v>
      </c>
      <c r="M173" s="5">
        <v>45.6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0">
        <v>45.6</v>
      </c>
    </row>
    <row r="174" spans="1:27" s="21" customFormat="1" ht="16.5" customHeight="1">
      <c r="A174" s="9">
        <v>3</v>
      </c>
      <c r="B174" s="9" t="s">
        <v>24</v>
      </c>
      <c r="C174" s="3"/>
      <c r="D174" s="7">
        <v>2</v>
      </c>
      <c r="E174" s="3"/>
      <c r="F174" s="9">
        <v>12</v>
      </c>
      <c r="G174" s="3"/>
      <c r="H174" s="7">
        <v>19</v>
      </c>
      <c r="I174" s="8">
        <f>SUM(J174:K174)</f>
        <v>505.2</v>
      </c>
      <c r="J174" s="90">
        <v>475.3</v>
      </c>
      <c r="K174" s="50">
        <v>29.9</v>
      </c>
      <c r="L174" s="5" t="s">
        <v>170</v>
      </c>
      <c r="M174" s="5">
        <v>47.1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0">
        <v>47.1</v>
      </c>
    </row>
    <row r="175" spans="1:27" s="21" customFormat="1" ht="16.5" customHeight="1">
      <c r="A175" s="4">
        <f>SUM(A174)</f>
        <v>3</v>
      </c>
      <c r="B175" s="4" t="s">
        <v>41</v>
      </c>
      <c r="C175" s="3"/>
      <c r="D175" s="3"/>
      <c r="E175" s="3"/>
      <c r="F175" s="19">
        <f>SUM(F172:F174)</f>
        <v>36</v>
      </c>
      <c r="G175" s="3"/>
      <c r="H175" s="19">
        <f>SUM(H172:H174)</f>
        <v>71</v>
      </c>
      <c r="I175" s="41">
        <f>SUM(I172:I174)</f>
        <v>1531.3</v>
      </c>
      <c r="J175" s="91">
        <f>SUM(J172:J174)</f>
        <v>1501.3999999999999</v>
      </c>
      <c r="K175" s="20">
        <f>SUM(K172:K174)</f>
        <v>29.9</v>
      </c>
      <c r="L175" s="5" t="s">
        <v>170</v>
      </c>
      <c r="M175" s="20">
        <f>SUM(M172:M174)</f>
        <v>135.6</v>
      </c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20">
        <f>SUM(AA172:AA174)</f>
        <v>135.6</v>
      </c>
    </row>
    <row r="176" spans="1:27" s="21" customFormat="1" ht="16.5" customHeight="1">
      <c r="A176" s="4"/>
      <c r="B176" s="4"/>
      <c r="C176" s="3"/>
      <c r="D176" s="3"/>
      <c r="E176" s="3"/>
      <c r="F176" s="19"/>
      <c r="G176" s="3"/>
      <c r="H176" s="19"/>
      <c r="I176" s="41"/>
      <c r="J176" s="91"/>
      <c r="K176" s="20"/>
      <c r="L176" s="5"/>
      <c r="M176" s="20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20"/>
    </row>
    <row r="177" spans="1:27" s="21" customFormat="1" ht="15" customHeight="1">
      <c r="A177" s="9">
        <v>1</v>
      </c>
      <c r="B177" s="35" t="s">
        <v>0</v>
      </c>
      <c r="C177" s="3"/>
      <c r="D177" s="3">
        <v>3</v>
      </c>
      <c r="E177" s="3"/>
      <c r="F177" s="7">
        <v>36</v>
      </c>
      <c r="G177" s="3"/>
      <c r="H177" s="7">
        <v>88</v>
      </c>
      <c r="I177" s="7">
        <f>SUM(J177:K177)</f>
        <v>2061.8</v>
      </c>
      <c r="J177" s="93">
        <v>2061.8</v>
      </c>
      <c r="K177" s="52"/>
      <c r="L177" s="35" t="s">
        <v>176</v>
      </c>
      <c r="M177" s="5">
        <v>197.2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0">
        <v>197.2</v>
      </c>
    </row>
    <row r="178" spans="1:27" s="21" customFormat="1" ht="15">
      <c r="A178" s="4">
        <f>SUM(A177)</f>
        <v>1</v>
      </c>
      <c r="B178" s="3" t="s">
        <v>149</v>
      </c>
      <c r="C178" s="3"/>
      <c r="D178" s="3"/>
      <c r="E178" s="3"/>
      <c r="F178" s="3">
        <f>SUM(F177)</f>
        <v>36</v>
      </c>
      <c r="G178" s="3"/>
      <c r="H178" s="3">
        <f>SUM(H177)</f>
        <v>88</v>
      </c>
      <c r="I178" s="20">
        <f>SUM(I177)</f>
        <v>2061.8</v>
      </c>
      <c r="J178" s="85">
        <f>SUM(J177)</f>
        <v>2061.8</v>
      </c>
      <c r="K178" s="20">
        <f>SUM(K177)</f>
        <v>0</v>
      </c>
      <c r="L178" s="5"/>
      <c r="M178" s="20">
        <f>SUM(M177)</f>
        <v>197.2</v>
      </c>
      <c r="N178" s="5"/>
      <c r="O178" s="5"/>
      <c r="P178" s="5"/>
      <c r="Q178" s="5"/>
      <c r="R178" s="5"/>
      <c r="S178" s="5"/>
      <c r="T178" s="16"/>
      <c r="U178" s="16"/>
      <c r="V178" s="16"/>
      <c r="W178" s="16"/>
      <c r="X178" s="16"/>
      <c r="Y178" s="16"/>
      <c r="Z178" s="16"/>
      <c r="AA178" s="20">
        <f>SUM(AA177)</f>
        <v>197.2</v>
      </c>
    </row>
    <row r="179" spans="1:27" s="15" customFormat="1" ht="15">
      <c r="A179" s="16">
        <f>SUM(A178,A175,A169,A160,A155)</f>
        <v>21</v>
      </c>
      <c r="B179" s="124" t="s">
        <v>1</v>
      </c>
      <c r="C179" s="110"/>
      <c r="D179" s="110"/>
      <c r="E179" s="110"/>
      <c r="F179" s="16">
        <f>SUM(F178,F175,F169,F160,F155)</f>
        <v>326</v>
      </c>
      <c r="G179" s="16"/>
      <c r="H179" s="16">
        <f>SUM(H178,H175,H169,H160,H155)</f>
        <v>653</v>
      </c>
      <c r="I179" s="48">
        <f>SUM(I178,I175,I169,I160,I155)</f>
        <v>15380.099999999999</v>
      </c>
      <c r="J179" s="94">
        <f>SUM(J178,J175,J169,J160,J155)</f>
        <v>15350.199999999997</v>
      </c>
      <c r="K179" s="48">
        <f>SUM(K178,K175,K169,K160,K155)</f>
        <v>29.9</v>
      </c>
      <c r="L179" s="5"/>
      <c r="M179" s="48">
        <f>SUM(M178,M175,M169,M160,M155)</f>
        <v>1384.3000000000002</v>
      </c>
      <c r="N179" s="5">
        <v>16208.41</v>
      </c>
      <c r="O179" s="5"/>
      <c r="P179" s="5"/>
      <c r="Q179" s="5"/>
      <c r="R179" s="5"/>
      <c r="S179" s="5"/>
      <c r="T179" s="16"/>
      <c r="U179" s="16"/>
      <c r="V179" s="48">
        <f>SUM(I179-N179)</f>
        <v>-828.3100000000013</v>
      </c>
      <c r="W179" s="16"/>
      <c r="X179" s="16"/>
      <c r="Y179" s="16"/>
      <c r="Z179" s="16"/>
      <c r="AA179" s="48">
        <f>SUM(AA178,AA175,AA169,AA160,AA155)</f>
        <v>1632.3000000000002</v>
      </c>
    </row>
    <row r="180" spans="1:27" s="15" customFormat="1" ht="30.75" customHeight="1">
      <c r="A180" s="123" t="s">
        <v>2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32"/>
      <c r="M180" s="5"/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4"/>
    </row>
    <row r="181" spans="1:27" s="21" customFormat="1" ht="21.75" customHeight="1">
      <c r="A181" s="4"/>
      <c r="B181" s="4" t="s">
        <v>42</v>
      </c>
      <c r="C181" s="4"/>
      <c r="D181" s="4"/>
      <c r="E181" s="4"/>
      <c r="F181" s="4"/>
      <c r="G181" s="4"/>
      <c r="H181" s="4"/>
      <c r="I181" s="4"/>
      <c r="J181" s="92"/>
      <c r="K181" s="51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1.75" customHeight="1">
      <c r="A182" s="5">
        <v>1</v>
      </c>
      <c r="B182" s="5" t="s">
        <v>43</v>
      </c>
      <c r="C182" s="5"/>
      <c r="D182" s="5">
        <v>2</v>
      </c>
      <c r="E182" s="5"/>
      <c r="F182" s="5">
        <v>18</v>
      </c>
      <c r="G182" s="5"/>
      <c r="H182" s="9">
        <v>17</v>
      </c>
      <c r="I182" s="7">
        <f>SUM(J182:K182)</f>
        <v>860.1</v>
      </c>
      <c r="J182" s="93">
        <v>860.1</v>
      </c>
      <c r="K182" s="52"/>
      <c r="L182" s="35" t="s">
        <v>176</v>
      </c>
      <c r="M182" s="5">
        <v>88.2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v>88.2</v>
      </c>
    </row>
    <row r="183" spans="1:27" ht="21.75" customHeight="1">
      <c r="A183" s="5">
        <v>2</v>
      </c>
      <c r="B183" s="5" t="s">
        <v>44</v>
      </c>
      <c r="C183" s="5"/>
      <c r="D183" s="5">
        <v>2</v>
      </c>
      <c r="E183" s="5"/>
      <c r="F183" s="5">
        <v>18</v>
      </c>
      <c r="G183" s="5"/>
      <c r="H183" s="9">
        <v>39</v>
      </c>
      <c r="I183" s="7">
        <f>SUM(J183:K183)</f>
        <v>979.5</v>
      </c>
      <c r="J183" s="93">
        <v>979.5</v>
      </c>
      <c r="K183" s="52"/>
      <c r="L183" s="5" t="s">
        <v>170</v>
      </c>
      <c r="M183" s="5">
        <v>90.2</v>
      </c>
      <c r="N183" s="5"/>
      <c r="O183" s="5"/>
      <c r="P183" s="5"/>
      <c r="Q183" s="5"/>
      <c r="R183" s="5"/>
      <c r="S183" s="5"/>
      <c r="T183" s="16"/>
      <c r="U183" s="16"/>
      <c r="V183" s="16"/>
      <c r="W183" s="16"/>
      <c r="X183" s="16"/>
      <c r="Y183" s="16"/>
      <c r="Z183" s="16"/>
      <c r="AA183" s="50">
        <v>90.2</v>
      </c>
    </row>
    <row r="184" spans="1:27" s="15" customFormat="1" ht="21.75" customHeight="1">
      <c r="A184" s="16">
        <f>SUM(A183)</f>
        <v>2</v>
      </c>
      <c r="B184" s="28" t="s">
        <v>45</v>
      </c>
      <c r="C184" s="16"/>
      <c r="D184" s="16"/>
      <c r="E184" s="16"/>
      <c r="F184" s="16">
        <v>36</v>
      </c>
      <c r="G184" s="16"/>
      <c r="H184" s="16">
        <f>SUM(H182:H183)</f>
        <v>56</v>
      </c>
      <c r="I184" s="16">
        <f>SUM(I182:I183)</f>
        <v>1839.6</v>
      </c>
      <c r="J184" s="82">
        <f>SUM(J182:J183)</f>
        <v>1839.6</v>
      </c>
      <c r="K184" s="48">
        <v>0</v>
      </c>
      <c r="L184" s="16"/>
      <c r="M184" s="16">
        <f>SUM(M182:M183)</f>
        <v>178.4</v>
      </c>
      <c r="N184" s="5"/>
      <c r="O184" s="5"/>
      <c r="P184" s="5"/>
      <c r="Q184" s="5"/>
      <c r="R184" s="5"/>
      <c r="S184" s="5"/>
      <c r="T184" s="16"/>
      <c r="U184" s="16"/>
      <c r="V184" s="16"/>
      <c r="W184" s="16"/>
      <c r="X184" s="16"/>
      <c r="Y184" s="16"/>
      <c r="Z184" s="16"/>
      <c r="AA184" s="16">
        <f>SUM(AA182:AA183)</f>
        <v>178.4</v>
      </c>
    </row>
    <row r="185" spans="1:27" s="15" customFormat="1" ht="21.75" customHeight="1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>
      <c r="A186" s="5"/>
      <c r="B186" s="4" t="s">
        <v>167</v>
      </c>
      <c r="C186" s="5"/>
      <c r="D186" s="5"/>
      <c r="E186" s="5"/>
      <c r="F186" s="5"/>
      <c r="G186" s="5"/>
      <c r="H186" s="9"/>
      <c r="I186" s="5"/>
      <c r="J186" s="93"/>
      <c r="K186" s="52"/>
      <c r="L186" s="5" t="s">
        <v>170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>
      <c r="A187" s="5">
        <v>1</v>
      </c>
      <c r="B187" s="5" t="s">
        <v>155</v>
      </c>
      <c r="C187" s="5">
        <v>1982</v>
      </c>
      <c r="D187" s="5">
        <v>3</v>
      </c>
      <c r="E187" s="5"/>
      <c r="F187" s="5">
        <v>18</v>
      </c>
      <c r="G187" s="5"/>
      <c r="H187" s="9">
        <v>29</v>
      </c>
      <c r="I187" s="7">
        <f aca="true" t="shared" si="7" ref="I187:I198">SUM(J187:K187)</f>
        <v>834.7</v>
      </c>
      <c r="J187" s="93">
        <v>834.7</v>
      </c>
      <c r="K187" s="52"/>
      <c r="L187" s="5" t="s">
        <v>170</v>
      </c>
      <c r="M187" s="5">
        <v>94.3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2">
        <v>94.3</v>
      </c>
    </row>
    <row r="188" spans="1:27" ht="12.75">
      <c r="A188" s="5">
        <v>2</v>
      </c>
      <c r="B188" s="5" t="s">
        <v>156</v>
      </c>
      <c r="C188" s="5">
        <v>1982</v>
      </c>
      <c r="D188" s="5">
        <v>3</v>
      </c>
      <c r="E188" s="5"/>
      <c r="F188" s="5">
        <v>18</v>
      </c>
      <c r="G188" s="5"/>
      <c r="H188" s="9">
        <v>32</v>
      </c>
      <c r="I188" s="7">
        <f t="shared" si="7"/>
        <v>821.1</v>
      </c>
      <c r="J188" s="93">
        <v>821.1</v>
      </c>
      <c r="K188" s="52"/>
      <c r="L188" s="5" t="s">
        <v>170</v>
      </c>
      <c r="M188" s="36">
        <v>93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2">
        <v>93</v>
      </c>
    </row>
    <row r="189" spans="1:27" ht="12.75">
      <c r="A189" s="5">
        <v>3</v>
      </c>
      <c r="B189" s="5" t="s">
        <v>157</v>
      </c>
      <c r="C189" s="5">
        <v>1989</v>
      </c>
      <c r="D189" s="5">
        <v>3</v>
      </c>
      <c r="E189" s="5"/>
      <c r="F189" s="5">
        <v>18</v>
      </c>
      <c r="G189" s="5"/>
      <c r="H189" s="9">
        <v>38</v>
      </c>
      <c r="I189" s="7">
        <f t="shared" si="7"/>
        <v>847.1</v>
      </c>
      <c r="J189" s="93">
        <v>847.1</v>
      </c>
      <c r="K189" s="52"/>
      <c r="L189" s="5" t="s">
        <v>170</v>
      </c>
      <c r="M189" s="36">
        <v>93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2">
        <v>93</v>
      </c>
    </row>
    <row r="190" spans="1:27" ht="12.75">
      <c r="A190" s="5">
        <v>4</v>
      </c>
      <c r="B190" s="5" t="s">
        <v>158</v>
      </c>
      <c r="C190" s="5">
        <v>1986</v>
      </c>
      <c r="D190" s="5">
        <v>3</v>
      </c>
      <c r="E190" s="5"/>
      <c r="F190" s="5">
        <v>36</v>
      </c>
      <c r="G190" s="5"/>
      <c r="H190" s="9">
        <v>74</v>
      </c>
      <c r="I190" s="7">
        <f t="shared" si="7"/>
        <v>1858.8</v>
      </c>
      <c r="J190" s="93">
        <v>1858.8</v>
      </c>
      <c r="K190" s="52"/>
      <c r="L190" s="5" t="s">
        <v>170</v>
      </c>
      <c r="M190" s="5">
        <v>154.7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2">
        <v>154.7</v>
      </c>
    </row>
    <row r="191" spans="1:27" ht="12.75">
      <c r="A191" s="5">
        <v>5</v>
      </c>
      <c r="B191" s="5" t="s">
        <v>159</v>
      </c>
      <c r="C191" s="5">
        <v>1984</v>
      </c>
      <c r="D191" s="5">
        <v>3</v>
      </c>
      <c r="E191" s="5"/>
      <c r="F191" s="5">
        <v>36</v>
      </c>
      <c r="G191" s="5"/>
      <c r="H191" s="9">
        <v>78</v>
      </c>
      <c r="I191" s="7">
        <f t="shared" si="7"/>
        <v>1863.6</v>
      </c>
      <c r="J191" s="95">
        <v>1863.6</v>
      </c>
      <c r="K191" s="52"/>
      <c r="L191" s="5" t="s">
        <v>170</v>
      </c>
      <c r="M191" s="5">
        <v>153.8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2">
        <v>153.8</v>
      </c>
    </row>
    <row r="192" spans="1:27" ht="12.75">
      <c r="A192" s="5">
        <v>6</v>
      </c>
      <c r="B192" s="5" t="s">
        <v>160</v>
      </c>
      <c r="C192" s="5">
        <v>1973</v>
      </c>
      <c r="D192" s="5">
        <v>2</v>
      </c>
      <c r="E192" s="5"/>
      <c r="F192" s="5">
        <v>12</v>
      </c>
      <c r="G192" s="5"/>
      <c r="H192" s="9">
        <v>27</v>
      </c>
      <c r="I192" s="7">
        <f t="shared" si="7"/>
        <v>571.7</v>
      </c>
      <c r="J192" s="93">
        <v>571.7</v>
      </c>
      <c r="K192" s="52"/>
      <c r="L192" s="5" t="s">
        <v>170</v>
      </c>
      <c r="M192" s="5">
        <v>51.5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2">
        <v>402.42</v>
      </c>
    </row>
    <row r="193" spans="1:27" ht="12.75">
      <c r="A193" s="5">
        <v>7</v>
      </c>
      <c r="B193" s="5" t="s">
        <v>161</v>
      </c>
      <c r="C193" s="5">
        <v>1976</v>
      </c>
      <c r="D193" s="5">
        <v>2</v>
      </c>
      <c r="E193" s="5"/>
      <c r="F193" s="5">
        <v>12</v>
      </c>
      <c r="G193" s="5"/>
      <c r="H193" s="9">
        <v>18</v>
      </c>
      <c r="I193" s="7">
        <f t="shared" si="7"/>
        <v>561.8</v>
      </c>
      <c r="J193" s="93">
        <v>561.8</v>
      </c>
      <c r="K193" s="52"/>
      <c r="L193" s="5" t="s">
        <v>170</v>
      </c>
      <c r="M193" s="5">
        <v>48.5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2">
        <v>371.85</v>
      </c>
    </row>
    <row r="194" spans="1:27" ht="12.75">
      <c r="A194" s="5">
        <v>8</v>
      </c>
      <c r="B194" s="5" t="s">
        <v>162</v>
      </c>
      <c r="C194" s="5">
        <v>1980</v>
      </c>
      <c r="D194" s="5">
        <v>3</v>
      </c>
      <c r="E194" s="5"/>
      <c r="F194" s="5">
        <v>24</v>
      </c>
      <c r="G194" s="5"/>
      <c r="H194" s="9">
        <v>52</v>
      </c>
      <c r="I194" s="8">
        <f t="shared" si="7"/>
        <v>1171.5</v>
      </c>
      <c r="J194" s="95">
        <v>1171.5</v>
      </c>
      <c r="K194" s="52"/>
      <c r="L194" s="5" t="s">
        <v>170</v>
      </c>
      <c r="M194" s="5">
        <v>100.2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2">
        <v>1054.44</v>
      </c>
    </row>
    <row r="195" spans="1:27" ht="12.75">
      <c r="A195" s="5">
        <v>9</v>
      </c>
      <c r="B195" s="5" t="s">
        <v>163</v>
      </c>
      <c r="C195" s="5">
        <v>1979</v>
      </c>
      <c r="D195" s="5">
        <v>3</v>
      </c>
      <c r="E195" s="5"/>
      <c r="F195" s="5">
        <v>18</v>
      </c>
      <c r="G195" s="5"/>
      <c r="H195" s="9">
        <v>43</v>
      </c>
      <c r="I195" s="8">
        <f t="shared" si="7"/>
        <v>841</v>
      </c>
      <c r="J195" s="95">
        <v>841</v>
      </c>
      <c r="K195" s="52"/>
      <c r="L195" s="5" t="s">
        <v>170</v>
      </c>
      <c r="M195" s="5">
        <v>78.5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2">
        <v>78.5</v>
      </c>
    </row>
    <row r="196" spans="1:27" ht="12.75">
      <c r="A196" s="5">
        <v>10</v>
      </c>
      <c r="B196" s="5" t="s">
        <v>164</v>
      </c>
      <c r="C196" s="5">
        <v>1979</v>
      </c>
      <c r="D196" s="5">
        <v>3</v>
      </c>
      <c r="E196" s="5"/>
      <c r="F196" s="5">
        <v>18</v>
      </c>
      <c r="G196" s="5"/>
      <c r="H196" s="9">
        <v>33</v>
      </c>
      <c r="I196" s="7">
        <f t="shared" si="7"/>
        <v>846.2</v>
      </c>
      <c r="J196" s="93">
        <v>846.2</v>
      </c>
      <c r="K196" s="52"/>
      <c r="L196" s="5" t="s">
        <v>170</v>
      </c>
      <c r="M196" s="5">
        <v>79.1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2">
        <v>79.1</v>
      </c>
    </row>
    <row r="197" spans="1:27" ht="12.75">
      <c r="A197" s="5">
        <v>11</v>
      </c>
      <c r="B197" s="5" t="s">
        <v>165</v>
      </c>
      <c r="C197" s="5">
        <v>1980</v>
      </c>
      <c r="D197" s="5">
        <v>3</v>
      </c>
      <c r="E197" s="5"/>
      <c r="F197" s="5">
        <v>24</v>
      </c>
      <c r="G197" s="5"/>
      <c r="H197" s="9">
        <v>56</v>
      </c>
      <c r="I197" s="7">
        <f t="shared" si="7"/>
        <v>1155.7</v>
      </c>
      <c r="J197" s="93">
        <v>1155.7</v>
      </c>
      <c r="K197" s="52"/>
      <c r="L197" s="4"/>
      <c r="M197" s="5">
        <v>101.2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2">
        <v>540.68</v>
      </c>
    </row>
    <row r="198" spans="1:27" ht="12.75">
      <c r="A198" s="5">
        <v>12</v>
      </c>
      <c r="B198" s="5" t="s">
        <v>166</v>
      </c>
      <c r="C198" s="5">
        <v>1989</v>
      </c>
      <c r="D198" s="5">
        <v>3</v>
      </c>
      <c r="E198" s="5"/>
      <c r="F198" s="5">
        <v>18</v>
      </c>
      <c r="G198" s="5"/>
      <c r="H198" s="9">
        <v>42</v>
      </c>
      <c r="I198" s="8">
        <f t="shared" si="7"/>
        <v>935.3</v>
      </c>
      <c r="J198" s="95">
        <v>935.3</v>
      </c>
      <c r="K198" s="52"/>
      <c r="L198" s="5" t="s">
        <v>170</v>
      </c>
      <c r="M198" s="9">
        <v>88.2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50">
        <v>88.2</v>
      </c>
    </row>
    <row r="199" spans="1:27" s="21" customFormat="1" ht="12.75">
      <c r="A199" s="5"/>
      <c r="B199" s="4"/>
      <c r="C199" s="4"/>
      <c r="D199" s="4"/>
      <c r="E199" s="4"/>
      <c r="F199" s="4"/>
      <c r="G199" s="4"/>
      <c r="H199" s="9"/>
      <c r="I199" s="4"/>
      <c r="J199" s="92"/>
      <c r="K199" s="5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2"/>
    </row>
    <row r="200" spans="1:27" ht="12.75">
      <c r="A200" s="5"/>
      <c r="B200" s="5"/>
      <c r="C200" s="5"/>
      <c r="D200" s="5"/>
      <c r="E200" s="5"/>
      <c r="F200" s="5"/>
      <c r="G200" s="5"/>
      <c r="H200" s="9"/>
      <c r="I200" s="8"/>
      <c r="J200" s="93"/>
      <c r="K200" s="52"/>
      <c r="L200" s="5"/>
      <c r="M200" s="9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51"/>
    </row>
    <row r="201" spans="1:27" s="21" customFormat="1" ht="38.25" hidden="1">
      <c r="A201" s="4">
        <f>SUM(A198)</f>
        <v>12</v>
      </c>
      <c r="B201" s="37" t="s">
        <v>168</v>
      </c>
      <c r="C201" s="4"/>
      <c r="D201" s="4"/>
      <c r="E201" s="4"/>
      <c r="F201" s="4">
        <f>SUM(F200:F200,F187:F198)</f>
        <v>252</v>
      </c>
      <c r="G201" s="4"/>
      <c r="H201" s="4">
        <f aca="true" t="shared" si="8" ref="H201:AA201">SUM(H200:H200,H187:H198)</f>
        <v>522</v>
      </c>
      <c r="I201" s="4">
        <f t="shared" si="8"/>
        <v>12308.5</v>
      </c>
      <c r="J201" s="92">
        <f t="shared" si="8"/>
        <v>12308.5</v>
      </c>
      <c r="K201" s="4">
        <f t="shared" si="8"/>
        <v>0</v>
      </c>
      <c r="L201" s="4">
        <f t="shared" si="8"/>
        <v>0</v>
      </c>
      <c r="M201" s="4">
        <f t="shared" si="8"/>
        <v>1136</v>
      </c>
      <c r="N201" s="4">
        <f t="shared" si="8"/>
        <v>0</v>
      </c>
      <c r="O201" s="4">
        <f t="shared" si="8"/>
        <v>0</v>
      </c>
      <c r="P201" s="4">
        <f t="shared" si="8"/>
        <v>0</v>
      </c>
      <c r="Q201" s="4">
        <f t="shared" si="8"/>
        <v>0</v>
      </c>
      <c r="R201" s="4">
        <f t="shared" si="8"/>
        <v>0</v>
      </c>
      <c r="S201" s="4">
        <f t="shared" si="8"/>
        <v>0</v>
      </c>
      <c r="T201" s="4">
        <f t="shared" si="8"/>
        <v>0</v>
      </c>
      <c r="U201" s="4">
        <f t="shared" si="8"/>
        <v>0</v>
      </c>
      <c r="V201" s="4">
        <f t="shared" si="8"/>
        <v>0</v>
      </c>
      <c r="W201" s="4">
        <f t="shared" si="8"/>
        <v>0</v>
      </c>
      <c r="X201" s="4">
        <f t="shared" si="8"/>
        <v>0</v>
      </c>
      <c r="Y201" s="4">
        <f t="shared" si="8"/>
        <v>0</v>
      </c>
      <c r="Z201" s="4">
        <f t="shared" si="8"/>
        <v>0</v>
      </c>
      <c r="AA201" s="4">
        <f t="shared" si="8"/>
        <v>3203.99</v>
      </c>
    </row>
    <row r="202" spans="1:27" s="21" customFormat="1" ht="24" customHeight="1">
      <c r="A202" s="4"/>
      <c r="B202" s="37"/>
      <c r="C202" s="4"/>
      <c r="D202" s="4"/>
      <c r="E202" s="4"/>
      <c r="F202" s="4"/>
      <c r="G202" s="4"/>
      <c r="H202" s="4"/>
      <c r="I202" s="4"/>
      <c r="J202" s="92"/>
      <c r="K202" s="5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s="21" customFormat="1" ht="15.75" customHeight="1">
      <c r="A203" s="28" t="s">
        <v>179</v>
      </c>
      <c r="B203" s="34"/>
      <c r="C203" s="32"/>
      <c r="D203" s="32"/>
      <c r="E203" s="32"/>
      <c r="F203" s="32"/>
      <c r="G203" s="32"/>
      <c r="H203" s="32"/>
      <c r="I203" s="32"/>
      <c r="J203" s="96"/>
      <c r="K203" s="53"/>
      <c r="L203" s="34" t="s">
        <v>184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s="21" customFormat="1" ht="17.25" customHeight="1">
      <c r="A204" s="9">
        <v>1</v>
      </c>
      <c r="B204" s="39" t="s">
        <v>180</v>
      </c>
      <c r="C204" s="9">
        <v>1982</v>
      </c>
      <c r="D204" s="4"/>
      <c r="E204" s="4"/>
      <c r="F204" s="9">
        <v>18</v>
      </c>
      <c r="G204" s="4"/>
      <c r="H204" s="9">
        <v>43</v>
      </c>
      <c r="I204" s="8">
        <f>SUM(J204:K204)</f>
        <v>859.4</v>
      </c>
      <c r="J204" s="89">
        <v>859.4</v>
      </c>
      <c r="K204" s="50"/>
      <c r="L204" s="5" t="s">
        <v>170</v>
      </c>
      <c r="M204" s="9">
        <v>86.4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9">
        <v>1063.78</v>
      </c>
    </row>
    <row r="205" spans="1:27" s="21" customFormat="1" ht="12.75">
      <c r="A205" s="9">
        <v>2</v>
      </c>
      <c r="B205" s="39" t="s">
        <v>181</v>
      </c>
      <c r="C205" s="9">
        <v>1982</v>
      </c>
      <c r="D205" s="4"/>
      <c r="E205" s="4"/>
      <c r="F205" s="9">
        <v>18</v>
      </c>
      <c r="G205" s="4"/>
      <c r="H205" s="9">
        <v>46</v>
      </c>
      <c r="I205" s="8">
        <f>SUM(J205:K205)</f>
        <v>841.1</v>
      </c>
      <c r="J205" s="90">
        <v>841.1</v>
      </c>
      <c r="K205" s="50"/>
      <c r="L205" s="5" t="s">
        <v>170</v>
      </c>
      <c r="M205" s="9">
        <v>88.3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9">
        <v>986.94</v>
      </c>
    </row>
    <row r="206" spans="1:27" s="21" customFormat="1" ht="16.5" customHeight="1">
      <c r="A206" s="4">
        <v>2</v>
      </c>
      <c r="B206" s="37" t="s">
        <v>182</v>
      </c>
      <c r="C206" s="4"/>
      <c r="D206" s="4"/>
      <c r="E206" s="4"/>
      <c r="F206" s="4">
        <f>SUM(F204:F205)</f>
        <v>36</v>
      </c>
      <c r="G206" s="4"/>
      <c r="H206" s="4">
        <f>SUM(H204:H205)</f>
        <v>89</v>
      </c>
      <c r="I206" s="4">
        <f>SUM(I204:I205)</f>
        <v>1700.5</v>
      </c>
      <c r="J206" s="92">
        <f>SUM(J204:J205)</f>
        <v>1700.5</v>
      </c>
      <c r="K206" s="51"/>
      <c r="L206" s="4"/>
      <c r="M206" s="4">
        <f>SUM(M204:M205)</f>
        <v>174.7</v>
      </c>
      <c r="N206" s="46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4">
        <f>SUM(AA204:AA205)</f>
        <v>2050.7200000000003</v>
      </c>
    </row>
    <row r="207" spans="1:27" s="30" customFormat="1" ht="38.25" customHeight="1">
      <c r="A207" s="68">
        <f>SUM(A206,A201,A184,A179,A142)</f>
        <v>171</v>
      </c>
      <c r="B207" s="69" t="s">
        <v>169</v>
      </c>
      <c r="C207" s="69"/>
      <c r="D207" s="16"/>
      <c r="E207" s="16"/>
      <c r="F207" s="16">
        <f>SUM(F206,F201,F184,F179,F142)</f>
        <v>3554</v>
      </c>
      <c r="G207" s="16"/>
      <c r="H207" s="68">
        <f aca="true" t="shared" si="9" ref="H207:M207">SUM(H206,H201,H184,H179,H142)</f>
        <v>6088</v>
      </c>
      <c r="I207" s="48">
        <f t="shared" si="9"/>
        <v>155928.1</v>
      </c>
      <c r="J207" s="94">
        <f t="shared" si="9"/>
        <v>148707.83000000005</v>
      </c>
      <c r="K207" s="48">
        <f t="shared" si="9"/>
        <v>7220.27</v>
      </c>
      <c r="L207" s="48">
        <f t="shared" si="9"/>
        <v>0</v>
      </c>
      <c r="M207" s="48">
        <f t="shared" si="9"/>
        <v>16740.230000000007</v>
      </c>
      <c r="N207" s="32"/>
      <c r="O207" s="32"/>
      <c r="P207" s="32"/>
      <c r="Q207" s="32"/>
      <c r="R207" s="32"/>
      <c r="S207" s="32"/>
      <c r="T207" s="32"/>
      <c r="U207" s="53">
        <f>SUM(M207)-M142</f>
        <v>2873.4000000000015</v>
      </c>
      <c r="V207" s="32"/>
      <c r="W207" s="32">
        <v>3779.16</v>
      </c>
      <c r="X207" s="53">
        <f>SUM(W207-U207)</f>
        <v>905.7599999999984</v>
      </c>
      <c r="Y207" s="32">
        <v>363.2</v>
      </c>
      <c r="Z207" s="53">
        <f>SUM(Y207,M207)</f>
        <v>17103.430000000008</v>
      </c>
      <c r="AA207" s="48">
        <f>SUM(AA206,AA201,AA184,AA179,AA142)</f>
        <v>40464.09</v>
      </c>
    </row>
    <row r="208" spans="1:40" s="6" customFormat="1" ht="15.75">
      <c r="A208" s="42"/>
      <c r="B208" s="43"/>
      <c r="C208" s="43"/>
      <c r="D208" s="44"/>
      <c r="E208" s="44"/>
      <c r="F208" s="44"/>
      <c r="G208" s="44"/>
      <c r="H208" s="42"/>
      <c r="I208" s="54"/>
      <c r="J208" s="97"/>
      <c r="K208" s="54"/>
      <c r="L208" s="44"/>
      <c r="M208" s="54"/>
      <c r="N208" s="1"/>
      <c r="O208" s="1"/>
      <c r="P208" s="1"/>
      <c r="Q208" s="1"/>
      <c r="R208" s="1"/>
      <c r="S208" s="1"/>
      <c r="T208" s="1"/>
      <c r="U208" s="47"/>
      <c r="V208" s="1"/>
      <c r="W208" s="1"/>
      <c r="X208" s="47"/>
      <c r="Y208" s="1"/>
      <c r="Z208" s="47"/>
      <c r="AA208" s="1"/>
      <c r="AC208" s="70"/>
      <c r="AD208" s="70"/>
      <c r="AE208" s="70">
        <f>SUM(AD208-I207)</f>
        <v>-155928.1</v>
      </c>
      <c r="AF208" s="70"/>
      <c r="AH208" s="70"/>
      <c r="AJ208" s="70"/>
      <c r="AN208" s="75"/>
    </row>
    <row r="209" spans="1:26" ht="15.75">
      <c r="A209" s="42"/>
      <c r="B209" s="43"/>
      <c r="C209" s="43"/>
      <c r="D209" s="44"/>
      <c r="E209" s="44"/>
      <c r="F209" s="44"/>
      <c r="G209" s="44"/>
      <c r="H209" s="42"/>
      <c r="I209" s="54"/>
      <c r="J209" s="97"/>
      <c r="K209" s="54"/>
      <c r="L209" s="44"/>
      <c r="M209" s="54"/>
      <c r="U209" s="47"/>
      <c r="X209" s="47"/>
      <c r="Z209" s="47"/>
    </row>
    <row r="210" spans="1:26" ht="15.75">
      <c r="A210" s="42"/>
      <c r="B210" s="43"/>
      <c r="C210" s="43"/>
      <c r="D210" s="44"/>
      <c r="E210" s="44"/>
      <c r="F210" s="44"/>
      <c r="G210" s="44"/>
      <c r="H210" s="42"/>
      <c r="I210" s="54"/>
      <c r="J210" s="97"/>
      <c r="K210" s="54"/>
      <c r="L210" s="44"/>
      <c r="M210" s="54"/>
      <c r="U210" s="47"/>
      <c r="X210" s="47"/>
      <c r="Z210" s="47"/>
    </row>
    <row r="211" spans="1:26" ht="15.75">
      <c r="A211" s="42"/>
      <c r="B211" s="43"/>
      <c r="C211" s="43"/>
      <c r="D211" s="44"/>
      <c r="E211" s="44"/>
      <c r="F211" s="44"/>
      <c r="G211" s="44"/>
      <c r="H211" s="42"/>
      <c r="I211" s="54"/>
      <c r="J211" s="97"/>
      <c r="K211" s="54"/>
      <c r="L211" s="44"/>
      <c r="M211" s="54"/>
      <c r="U211" s="47"/>
      <c r="X211" s="47"/>
      <c r="Z211" s="47"/>
    </row>
    <row r="212" spans="1:26" ht="15.75">
      <c r="A212" s="42"/>
      <c r="B212" s="43"/>
      <c r="C212" s="43"/>
      <c r="D212" s="44"/>
      <c r="E212" s="44"/>
      <c r="F212" s="44"/>
      <c r="G212" s="44"/>
      <c r="H212" s="42"/>
      <c r="I212" s="54"/>
      <c r="J212" s="97"/>
      <c r="K212" s="54"/>
      <c r="L212" s="44"/>
      <c r="M212" s="54"/>
      <c r="U212" s="47"/>
      <c r="X212" s="47"/>
      <c r="Z212" s="47"/>
    </row>
    <row r="213" spans="1:26" ht="15.75">
      <c r="A213" s="42"/>
      <c r="B213" s="43"/>
      <c r="C213" s="43"/>
      <c r="D213" s="44"/>
      <c r="E213" s="44"/>
      <c r="F213" s="44"/>
      <c r="G213" s="44"/>
      <c r="H213" s="42"/>
      <c r="I213" s="54"/>
      <c r="J213" s="97"/>
      <c r="K213" s="54"/>
      <c r="L213" s="44"/>
      <c r="M213" s="54"/>
      <c r="U213" s="47"/>
      <c r="X213" s="47"/>
      <c r="Z213" s="47"/>
    </row>
    <row r="214" spans="1:2" ht="12.75">
      <c r="A214" s="27" t="s">
        <v>225</v>
      </c>
      <c r="B214" s="27"/>
    </row>
    <row r="215" spans="1:12" ht="15.75">
      <c r="A215" s="42"/>
      <c r="B215" s="43"/>
      <c r="C215" s="43"/>
      <c r="D215" s="44"/>
      <c r="E215" s="44"/>
      <c r="F215" s="44"/>
      <c r="G215" s="44"/>
      <c r="H215" s="42"/>
      <c r="I215" s="54"/>
      <c r="J215" s="97"/>
      <c r="K215" s="54"/>
      <c r="L215" s="44"/>
    </row>
    <row r="218" spans="1:12" ht="15.75">
      <c r="A218" s="42"/>
      <c r="C218" s="43"/>
      <c r="D218" s="44"/>
      <c r="E218" s="44"/>
      <c r="G218" s="57"/>
      <c r="J218" s="99"/>
      <c r="K218" s="54"/>
      <c r="L218" s="44"/>
    </row>
    <row r="219" ht="12.75" customHeight="1"/>
    <row r="220" spans="1:12" ht="15.75">
      <c r="A220" s="42"/>
      <c r="B220" s="43"/>
      <c r="C220" s="43"/>
      <c r="D220" s="44"/>
      <c r="E220" s="44"/>
      <c r="F220" s="44"/>
      <c r="G220" s="44"/>
      <c r="H220" s="44"/>
      <c r="J220" s="99"/>
      <c r="K220" s="54"/>
      <c r="L220" s="44"/>
    </row>
    <row r="221" spans="1:12" ht="12.75" customHeight="1">
      <c r="A221" s="42"/>
      <c r="B221" s="43"/>
      <c r="C221" s="43"/>
      <c r="D221" s="44"/>
      <c r="E221" s="44"/>
      <c r="F221" s="44"/>
      <c r="G221" s="44"/>
      <c r="H221" s="44"/>
      <c r="I221" s="44"/>
      <c r="J221" s="99"/>
      <c r="K221" s="54"/>
      <c r="L221" s="44"/>
    </row>
    <row r="222" ht="12.75" customHeight="1"/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100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100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100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100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100"/>
      <c r="K272" s="55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100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100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100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100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100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100"/>
      <c r="K278" s="55"/>
      <c r="L278" s="2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100"/>
      <c r="K279" s="55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100"/>
      <c r="K280" s="55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100"/>
      <c r="K281" s="55"/>
      <c r="L281" s="2"/>
    </row>
    <row r="282" spans="1:12" ht="12.75">
      <c r="A282" s="2"/>
      <c r="B282" s="25"/>
      <c r="C282" s="2"/>
      <c r="D282" s="2"/>
      <c r="E282" s="2"/>
      <c r="F282" s="2"/>
      <c r="G282" s="2"/>
      <c r="H282" s="2"/>
      <c r="I282" s="2"/>
      <c r="J282" s="100"/>
      <c r="K282" s="55"/>
      <c r="L282" s="2"/>
    </row>
    <row r="283" spans="1:12" ht="12.75">
      <c r="A283" s="2"/>
      <c r="B283" s="25"/>
      <c r="C283" s="2"/>
      <c r="D283" s="2"/>
      <c r="E283" s="2"/>
      <c r="F283" s="2"/>
      <c r="G283" s="2"/>
      <c r="H283" s="2"/>
      <c r="I283" s="2"/>
      <c r="J283" s="100"/>
      <c r="K283" s="55"/>
      <c r="L283" s="2"/>
    </row>
    <row r="284" spans="1:12" ht="12.75">
      <c r="A284" s="2"/>
      <c r="B284" s="25"/>
      <c r="C284" s="2"/>
      <c r="D284" s="2"/>
      <c r="E284" s="2"/>
      <c r="F284" s="2"/>
      <c r="G284" s="2"/>
      <c r="H284" s="2"/>
      <c r="I284" s="2"/>
      <c r="J284" s="100"/>
      <c r="K284" s="55"/>
      <c r="L284" s="2"/>
    </row>
  </sheetData>
  <sheetProtection/>
  <mergeCells count="19">
    <mergeCell ref="A180:K180"/>
    <mergeCell ref="A185:K185"/>
    <mergeCell ref="L3:L5"/>
    <mergeCell ref="I4:I5"/>
    <mergeCell ref="J4:K4"/>
    <mergeCell ref="B7:K7"/>
    <mergeCell ref="A144:K144"/>
    <mergeCell ref="B179:E179"/>
    <mergeCell ref="I3:K3"/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2021-06-08T05:02:53Z</cp:lastPrinted>
  <dcterms:created xsi:type="dcterms:W3CDTF">1996-10-08T23:32:33Z</dcterms:created>
  <dcterms:modified xsi:type="dcterms:W3CDTF">2023-01-31T12:28:43Z</dcterms:modified>
  <cp:category/>
  <cp:version/>
  <cp:contentType/>
  <cp:contentStatus/>
</cp:coreProperties>
</file>